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E:\040_事業部\040_企画事業室\030_社会福祉総合研修センター事務室\2025年度\02_研修センター_受託\01市町村振興協会\2026年度　準備\荒深先生確認用フォルダ（確認後★を消してください）\"/>
    </mc:Choice>
  </mc:AlternateContent>
  <xr:revisionPtr revIDLastSave="0" documentId="13_ncr:1_{EB011930-F001-4D63-BC6A-72050FD4DFDE}" xr6:coauthVersionLast="47" xr6:coauthVersionMax="47" xr10:uidLastSave="{00000000-0000-0000-0000-000000000000}"/>
  <workbookProtection workbookAlgorithmName="SHA-512" workbookHashValue="CReoHAKitCy08JeGlEwPwG5nEO2cA+cntaufHl4JobyRnLmMwzoPka/zzl7zE0aPMEHxDxV6AysGFpzCsTOH+w==" workbookSaltValue="atwiGTxeB9rN5CCHYHXrAg==" workbookSpinCount="100000" lockStructure="1"/>
  <bookViews>
    <workbookView xWindow="28680" yWindow="-120" windowWidth="29040" windowHeight="15720" xr2:uid="{00000000-000D-0000-FFFF-FFFF00000000}"/>
  </bookViews>
  <sheets>
    <sheet name="研修確認表〈対面〉" sheetId="36" r:id="rId1"/>
    <sheet name="2024サンプル" sheetId="46" state="hidden" r:id="rId2"/>
    <sheet name="データ" sheetId="15" state="hidden" r:id="rId3"/>
    <sheet name="科目コード" sheetId="38" state="hidden" r:id="rId4"/>
    <sheet name="リスト" sheetId="21" state="hidden" r:id="rId5"/>
  </sheets>
  <definedNames>
    <definedName name="_xlnm._FilterDatabase" localSheetId="3" hidden="1">科目コード!$A$1:$I$62</definedName>
    <definedName name="_xlnm.Print_Area" localSheetId="1">'2024サンプル'!$A$1:$AE$57</definedName>
    <definedName name="_xlnm.Print_Area" localSheetId="3">科目コード!$A$1:$I$67</definedName>
    <definedName name="_xlnm.Print_Area" localSheetId="0">研修確認表〈対面〉!$A$1:$AE$56</definedName>
    <definedName name="_xlnm.Print_Titles" localSheetId="2">データ!$1:$1</definedName>
    <definedName name="_xlnm.Print_Titles" localSheetId="3">科目コード!$1:$1</definedName>
    <definedName name="祝日等" localSheetId="1">#REF!</definedName>
    <definedName name="祝日等" localSheetId="3">#REF!</definedName>
    <definedName name="祝日等" localSheetId="0">#REF!</definedName>
    <definedName name="祝日等">#REF!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7" i="38" l="1"/>
  <c r="I67" i="38"/>
  <c r="G67" i="38"/>
  <c r="I14" i="38"/>
  <c r="H14" i="38"/>
  <c r="G14" i="38"/>
  <c r="I3" i="38"/>
  <c r="I4" i="38"/>
  <c r="I5" i="38"/>
  <c r="I6" i="38"/>
  <c r="I7" i="38"/>
  <c r="I8" i="38"/>
  <c r="I9" i="38"/>
  <c r="I10" i="38"/>
  <c r="I11" i="38"/>
  <c r="I12" i="38"/>
  <c r="I13" i="38"/>
  <c r="I15" i="38"/>
  <c r="I16" i="38"/>
  <c r="I17" i="38"/>
  <c r="I18" i="38"/>
  <c r="I19" i="38"/>
  <c r="I20" i="38"/>
  <c r="I21" i="38"/>
  <c r="I22" i="38"/>
  <c r="I23" i="38"/>
  <c r="I24" i="38"/>
  <c r="I25" i="38"/>
  <c r="I26" i="38"/>
  <c r="I27" i="38"/>
  <c r="I28" i="38"/>
  <c r="I29" i="38"/>
  <c r="I30" i="38"/>
  <c r="I31" i="38"/>
  <c r="I32" i="38"/>
  <c r="I33" i="38"/>
  <c r="I34" i="38"/>
  <c r="I35" i="38"/>
  <c r="I36" i="38"/>
  <c r="I37" i="38"/>
  <c r="I38" i="38"/>
  <c r="I39" i="38"/>
  <c r="I40" i="38"/>
  <c r="I41" i="38"/>
  <c r="I42" i="38"/>
  <c r="I43" i="38"/>
  <c r="I44" i="38"/>
  <c r="I45" i="38"/>
  <c r="I46" i="38"/>
  <c r="I47" i="38"/>
  <c r="I48" i="38"/>
  <c r="I49" i="38"/>
  <c r="I50" i="38"/>
  <c r="I51" i="38"/>
  <c r="I52" i="38"/>
  <c r="I53" i="38"/>
  <c r="I54" i="38"/>
  <c r="I55" i="38"/>
  <c r="I56" i="38"/>
  <c r="I57" i="38"/>
  <c r="I58" i="38"/>
  <c r="I59" i="38"/>
  <c r="I60" i="38"/>
  <c r="I61" i="38"/>
  <c r="I62" i="38"/>
  <c r="I63" i="38"/>
  <c r="I64" i="38"/>
  <c r="I65" i="38"/>
  <c r="I66" i="38"/>
  <c r="H66" i="38" l="1"/>
  <c r="G66" i="38"/>
  <c r="H65" i="38"/>
  <c r="G65" i="38"/>
  <c r="H64" i="38"/>
  <c r="G64" i="38"/>
  <c r="H63" i="38"/>
  <c r="G63" i="38"/>
  <c r="H62" i="38"/>
  <c r="G62" i="38"/>
  <c r="H61" i="38"/>
  <c r="G61" i="38"/>
  <c r="H60" i="38"/>
  <c r="G60" i="38"/>
  <c r="H59" i="38"/>
  <c r="G59" i="38"/>
  <c r="H58" i="38"/>
  <c r="G58" i="38"/>
  <c r="H57" i="38"/>
  <c r="G57" i="38"/>
  <c r="H56" i="38"/>
  <c r="G56" i="38"/>
  <c r="H55" i="38"/>
  <c r="G55" i="38"/>
  <c r="H54" i="38"/>
  <c r="G54" i="38"/>
  <c r="H53" i="38"/>
  <c r="G53" i="38"/>
  <c r="H52" i="38"/>
  <c r="G52" i="38"/>
  <c r="H51" i="38"/>
  <c r="G51" i="38"/>
  <c r="H50" i="38"/>
  <c r="G50" i="38"/>
  <c r="H49" i="38"/>
  <c r="G49" i="38"/>
  <c r="H48" i="38"/>
  <c r="G48" i="38"/>
  <c r="H47" i="38"/>
  <c r="G47" i="38"/>
  <c r="H46" i="38"/>
  <c r="G46" i="38"/>
  <c r="H45" i="38"/>
  <c r="G45" i="38"/>
  <c r="H44" i="38"/>
  <c r="G44" i="38"/>
  <c r="H43" i="38"/>
  <c r="G43" i="38"/>
  <c r="H42" i="38"/>
  <c r="G42" i="38"/>
  <c r="H41" i="38"/>
  <c r="G41" i="38"/>
  <c r="H40" i="38"/>
  <c r="G40" i="38"/>
  <c r="H39" i="38"/>
  <c r="G39" i="38"/>
  <c r="H38" i="38"/>
  <c r="G38" i="38"/>
  <c r="H37" i="38"/>
  <c r="G37" i="38"/>
  <c r="H36" i="38"/>
  <c r="G36" i="38"/>
  <c r="H35" i="38"/>
  <c r="G35" i="38"/>
  <c r="H34" i="38"/>
  <c r="G34" i="38"/>
  <c r="H33" i="38"/>
  <c r="G33" i="38"/>
  <c r="H32" i="38"/>
  <c r="G32" i="38"/>
  <c r="H31" i="38"/>
  <c r="G31" i="38"/>
  <c r="H30" i="38"/>
  <c r="G30" i="38"/>
  <c r="H29" i="38"/>
  <c r="G29" i="38"/>
  <c r="H28" i="38"/>
  <c r="G28" i="38"/>
  <c r="H27" i="38"/>
  <c r="G27" i="38"/>
  <c r="H26" i="38"/>
  <c r="G26" i="38"/>
  <c r="H25" i="38"/>
  <c r="G25" i="38"/>
  <c r="H24" i="38"/>
  <c r="G24" i="38"/>
  <c r="H23" i="38"/>
  <c r="G23" i="38"/>
  <c r="H22" i="38"/>
  <c r="G22" i="38"/>
  <c r="H21" i="38"/>
  <c r="G21" i="38"/>
  <c r="H20" i="38"/>
  <c r="G20" i="38"/>
  <c r="H19" i="38"/>
  <c r="G19" i="38"/>
  <c r="H18" i="38"/>
  <c r="G18" i="38"/>
  <c r="H17" i="38"/>
  <c r="G17" i="38"/>
  <c r="H16" i="38"/>
  <c r="G16" i="38"/>
  <c r="H15" i="38"/>
  <c r="G15" i="38"/>
  <c r="H13" i="38"/>
  <c r="G13" i="38"/>
  <c r="H12" i="38"/>
  <c r="G12" i="38"/>
  <c r="H11" i="38"/>
  <c r="G11" i="38"/>
  <c r="H10" i="38"/>
  <c r="G10" i="38"/>
  <c r="H9" i="38"/>
  <c r="G9" i="38"/>
  <c r="H8" i="38"/>
  <c r="G8" i="38"/>
  <c r="H7" i="38"/>
  <c r="G7" i="38"/>
  <c r="H6" i="38"/>
  <c r="G6" i="38"/>
  <c r="H5" i="38"/>
  <c r="G5" i="38"/>
  <c r="H4" i="38"/>
  <c r="G4" i="38"/>
  <c r="H3" i="38"/>
  <c r="G3" i="38"/>
  <c r="I2" i="38"/>
  <c r="H2" i="38"/>
  <c r="G2" i="38"/>
  <c r="O7" i="36" l="1"/>
  <c r="O9" i="36" l="1"/>
  <c r="E28" i="46" l="1"/>
  <c r="AB25" i="46"/>
  <c r="S25" i="46"/>
  <c r="Q25" i="46"/>
  <c r="O25" i="46"/>
  <c r="G24" i="46"/>
  <c r="G25" i="46" s="1"/>
  <c r="E24" i="46"/>
  <c r="E25" i="46" s="1"/>
  <c r="C24" i="46"/>
  <c r="C25" i="46" s="1"/>
  <c r="AB23" i="46"/>
  <c r="S23" i="46"/>
  <c r="Q23" i="46"/>
  <c r="O23" i="46"/>
  <c r="AB21" i="46"/>
  <c r="S21" i="46"/>
  <c r="Q21" i="46"/>
  <c r="O21" i="46"/>
  <c r="G20" i="46"/>
  <c r="G21" i="46" s="1"/>
  <c r="E20" i="46"/>
  <c r="E21" i="46" s="1"/>
  <c r="C20" i="46"/>
  <c r="C21" i="46" s="1"/>
  <c r="AB19" i="46"/>
  <c r="S19" i="46"/>
  <c r="Q19" i="46"/>
  <c r="O19" i="46"/>
  <c r="AB17" i="46"/>
  <c r="S17" i="46"/>
  <c r="Q17" i="46"/>
  <c r="O17" i="46"/>
  <c r="G16" i="46"/>
  <c r="E16" i="46"/>
  <c r="C16" i="46"/>
  <c r="AB15" i="46"/>
  <c r="S15" i="46"/>
  <c r="Q15" i="46"/>
  <c r="O15" i="46"/>
  <c r="AB13" i="46"/>
  <c r="S13" i="46"/>
  <c r="Q13" i="46"/>
  <c r="O13" i="46"/>
  <c r="G12" i="46"/>
  <c r="E12" i="46"/>
  <c r="C12" i="46"/>
  <c r="AB11" i="46"/>
  <c r="S11" i="46"/>
  <c r="Q11" i="46"/>
  <c r="O11" i="46"/>
  <c r="O10" i="46"/>
  <c r="AB9" i="46"/>
  <c r="S9" i="46"/>
  <c r="Q9" i="46"/>
  <c r="O9" i="46"/>
  <c r="O8" i="46"/>
  <c r="G8" i="46"/>
  <c r="E8" i="46"/>
  <c r="C8" i="46"/>
  <c r="AB7" i="46"/>
  <c r="S7" i="46"/>
  <c r="Q7" i="46"/>
  <c r="O7" i="46"/>
  <c r="E2" i="15"/>
  <c r="C8" i="36" l="1"/>
  <c r="C9" i="36" s="1"/>
  <c r="E8" i="36"/>
  <c r="E9" i="36" s="1"/>
  <c r="G8" i="36"/>
  <c r="G9" i="36" s="1"/>
  <c r="G24" i="36" l="1"/>
  <c r="G25" i="36" s="1"/>
  <c r="E24" i="36"/>
  <c r="E25" i="36" s="1"/>
  <c r="C24" i="36"/>
  <c r="C25" i="36" s="1"/>
  <c r="G20" i="36"/>
  <c r="G21" i="36" s="1"/>
  <c r="E20" i="36"/>
  <c r="E21" i="36" s="1"/>
  <c r="C20" i="36"/>
  <c r="C21" i="36" s="1"/>
  <c r="G16" i="36"/>
  <c r="G17" i="36" s="1"/>
  <c r="E16" i="36"/>
  <c r="E17" i="36" s="1"/>
  <c r="C16" i="36"/>
  <c r="C17" i="36" s="1"/>
  <c r="G12" i="36"/>
  <c r="G13" i="36" s="1"/>
  <c r="E12" i="36"/>
  <c r="E13" i="36" s="1"/>
  <c r="C12" i="36"/>
  <c r="C13" i="36" s="1"/>
  <c r="D146" i="15" l="1"/>
  <c r="D145" i="15"/>
  <c r="D7" i="15"/>
  <c r="O8" i="36" l="1"/>
  <c r="O10" i="36"/>
  <c r="D2" i="15" l="1"/>
  <c r="D12" i="15" l="1"/>
  <c r="D89" i="15"/>
  <c r="D88" i="15"/>
  <c r="D81" i="15"/>
  <c r="D80" i="15"/>
  <c r="D72" i="15"/>
  <c r="D71" i="15"/>
  <c r="D64" i="15"/>
  <c r="D63" i="15"/>
  <c r="D55" i="15"/>
  <c r="D54" i="15"/>
  <c r="D47" i="15"/>
  <c r="D46" i="15"/>
  <c r="D38" i="15"/>
  <c r="D37" i="15"/>
  <c r="D30" i="15"/>
  <c r="D29" i="15"/>
  <c r="D21" i="15"/>
  <c r="D20" i="15"/>
  <c r="D13" i="15"/>
  <c r="AB25" i="36"/>
  <c r="AB23" i="36"/>
  <c r="AB21" i="36"/>
  <c r="AB19" i="36"/>
  <c r="AB17" i="36"/>
  <c r="AB15" i="36"/>
  <c r="AB13" i="36"/>
  <c r="AB11" i="36"/>
  <c r="AB9" i="36"/>
  <c r="AB7" i="36"/>
  <c r="S25" i="36"/>
  <c r="S23" i="36"/>
  <c r="S21" i="36"/>
  <c r="S19" i="36"/>
  <c r="S17" i="36"/>
  <c r="S15" i="36"/>
  <c r="S13" i="36"/>
  <c r="S11" i="36"/>
  <c r="S9" i="36"/>
  <c r="S7" i="36"/>
  <c r="Q25" i="36"/>
  <c r="Q23" i="36"/>
  <c r="Q21" i="36"/>
  <c r="Q19" i="36"/>
  <c r="Q17" i="36"/>
  <c r="Q15" i="36"/>
  <c r="Q13" i="36"/>
  <c r="Q11" i="36"/>
  <c r="Q9" i="36"/>
  <c r="Q7" i="36"/>
  <c r="O25" i="36"/>
  <c r="O23" i="36"/>
  <c r="O21" i="36"/>
  <c r="O19" i="36"/>
  <c r="O17" i="36"/>
  <c r="O15" i="36"/>
  <c r="O13" i="36"/>
  <c r="O11" i="36"/>
  <c r="D165" i="15" l="1"/>
  <c r="D162" i="15"/>
  <c r="D159" i="15"/>
  <c r="D164" i="15" l="1"/>
  <c r="D161" i="15"/>
  <c r="D158" i="15"/>
  <c r="D163" i="15"/>
  <c r="D160" i="15"/>
  <c r="D155" i="15"/>
  <c r="D153" i="15"/>
  <c r="D157" i="15"/>
  <c r="D151" i="15"/>
  <c r="D5" i="15"/>
  <c r="D27" i="15" l="1"/>
  <c r="D26" i="15"/>
  <c r="D18" i="15"/>
  <c r="D17" i="15"/>
  <c r="D10" i="15"/>
  <c r="D9" i="15"/>
  <c r="D35" i="15" l="1"/>
  <c r="D34" i="15"/>
  <c r="D156" i="15"/>
  <c r="D154" i="15"/>
  <c r="D152" i="15"/>
  <c r="F153" i="15" s="1"/>
  <c r="D150" i="15"/>
  <c r="D149" i="15"/>
  <c r="D148" i="15"/>
  <c r="D147" i="15"/>
  <c r="D144" i="15"/>
  <c r="D143" i="15"/>
  <c r="D142" i="15"/>
  <c r="D141" i="15"/>
  <c r="D140" i="15"/>
  <c r="D139" i="15"/>
  <c r="D138" i="15"/>
  <c r="D137" i="15"/>
  <c r="D136" i="15"/>
  <c r="D135" i="15"/>
  <c r="D134" i="15"/>
  <c r="D133" i="15"/>
  <c r="D132" i="15"/>
  <c r="D131" i="15"/>
  <c r="D130" i="15"/>
  <c r="D129" i="15"/>
  <c r="D128" i="15"/>
  <c r="D127" i="15"/>
  <c r="D126" i="15"/>
  <c r="D125" i="15"/>
  <c r="D124" i="15"/>
  <c r="D123" i="15"/>
  <c r="D122" i="15"/>
  <c r="D121" i="15"/>
  <c r="D120" i="15"/>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1" i="15"/>
  <c r="D90" i="15"/>
  <c r="D87" i="15"/>
  <c r="D86" i="15"/>
  <c r="D85" i="15"/>
  <c r="D83" i="15"/>
  <c r="D82" i="15"/>
  <c r="D79" i="15"/>
  <c r="F83" i="15" s="1"/>
  <c r="D78" i="15"/>
  <c r="D77" i="15"/>
  <c r="D76" i="15"/>
  <c r="D74" i="15"/>
  <c r="D73" i="15"/>
  <c r="D70" i="15"/>
  <c r="D69" i="15"/>
  <c r="D68" i="15"/>
  <c r="D66" i="15"/>
  <c r="D65" i="15"/>
  <c r="D62" i="15"/>
  <c r="D61" i="15"/>
  <c r="D60" i="15"/>
  <c r="D59" i="15"/>
  <c r="D57" i="15"/>
  <c r="D56" i="15"/>
  <c r="D53" i="15"/>
  <c r="F57" i="15" s="1"/>
  <c r="D52" i="15"/>
  <c r="D51" i="15"/>
  <c r="D49" i="15"/>
  <c r="D48" i="15"/>
  <c r="D45" i="15"/>
  <c r="D44" i="15"/>
  <c r="D43" i="15"/>
  <c r="D42" i="15"/>
  <c r="D40" i="15"/>
  <c r="D39" i="15"/>
  <c r="D36" i="15"/>
  <c r="D32" i="15"/>
  <c r="D31" i="15"/>
  <c r="D28" i="15"/>
  <c r="D25" i="15"/>
  <c r="D23" i="15"/>
  <c r="D22" i="15"/>
  <c r="D19" i="15"/>
  <c r="D16" i="15"/>
  <c r="D15" i="15"/>
  <c r="D14" i="15"/>
  <c r="D11" i="15"/>
  <c r="D8" i="15"/>
  <c r="D6" i="15"/>
  <c r="D4" i="15"/>
  <c r="D3" i="15"/>
  <c r="F15" i="15" l="1"/>
  <c r="F32" i="15"/>
  <c r="F40" i="15"/>
  <c r="F23" i="15"/>
  <c r="F66" i="15"/>
  <c r="F91" i="15"/>
  <c r="F74" i="15"/>
  <c r="F49" i="15"/>
  <c r="E28" i="36"/>
  <c r="D92" i="15"/>
  <c r="D84" i="15"/>
  <c r="D75" i="15"/>
  <c r="D67" i="15"/>
  <c r="D58" i="15"/>
  <c r="D50" i="15"/>
  <c r="D41" i="15"/>
  <c r="D33" i="15"/>
  <c r="D2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a-tsutsu</author>
  </authors>
  <commentList>
    <comment ref="I7" authorId="0" shapeId="0" xr:uid="{00000000-0006-0000-0000-000001000000}">
      <text>
        <r>
          <rPr>
            <sz val="10"/>
            <color indexed="39"/>
            <rFont val="Meiryo UI"/>
            <family val="3"/>
            <charset val="128"/>
          </rPr>
          <t>　【時間】
 リストからを選択、または、
　直接ご入力ください。</t>
        </r>
      </text>
    </comment>
    <comment ref="K7" authorId="0" shapeId="0" xr:uid="{00000000-0006-0000-0000-000002000000}">
      <text>
        <r>
          <rPr>
            <sz val="10"/>
            <color indexed="39"/>
            <rFont val="Meiryo UI"/>
            <family val="3"/>
            <charset val="128"/>
          </rPr>
          <t>【時間】
 リストからを選択、または、
　直接ご入力ください。</t>
        </r>
      </text>
    </comment>
    <comment ref="O8" authorId="0" shapeId="0" xr:uid="{00000000-0006-0000-0000-000003000000}">
      <text>
        <r>
          <rPr>
            <sz val="10"/>
            <color indexed="81"/>
            <rFont val="Meiryo UI"/>
            <family val="3"/>
            <charset val="128"/>
          </rPr>
          <t>実施日（入力）</t>
        </r>
      </text>
    </comment>
    <comment ref="S8" authorId="0" shapeId="0" xr:uid="{00000000-0006-0000-0000-000004000000}">
      <text>
        <r>
          <rPr>
            <sz val="10"/>
            <color indexed="81"/>
            <rFont val="Meiryo UI"/>
            <family val="3"/>
            <charset val="128"/>
          </rPr>
          <t>　講師名（入力）
　＊苗字と名前の間は、全角スペース</t>
        </r>
      </text>
    </comment>
    <comment ref="C9" authorId="0" shapeId="0" xr:uid="{3F01F59A-8CC6-45FF-BAA1-3CC4AE3D4DC3}">
      <text>
        <r>
          <rPr>
            <sz val="10"/>
            <color indexed="39"/>
            <rFont val="Meiryo UI"/>
            <family val="3"/>
            <charset val="128"/>
          </rPr>
          <t xml:space="preserve">　【曜日】
日付を入力すると自動で反映されます。
</t>
        </r>
      </text>
    </comment>
    <comment ref="Q38" authorId="0" shapeId="0" xr:uid="{00000000-0006-0000-0000-000006000000}">
      <text>
        <r>
          <rPr>
            <sz val="9"/>
            <color indexed="39"/>
            <rFont val="Meiryo UI"/>
            <family val="3"/>
            <charset val="128"/>
          </rPr>
          <t>　建物の階数もご入力ください</t>
        </r>
      </text>
    </comment>
    <comment ref="Z38" authorId="0" shapeId="0" xr:uid="{00000000-0006-0000-0000-000007000000}">
      <text>
        <r>
          <rPr>
            <sz val="9"/>
            <color indexed="39"/>
            <rFont val="Meiryo UI"/>
            <family val="3"/>
            <charset val="128"/>
          </rPr>
          <t>　建物の階数もご入力ください</t>
        </r>
      </text>
    </comment>
    <comment ref="Q43" authorId="0" shapeId="0" xr:uid="{00000000-0006-0000-0000-000008000000}">
      <text>
        <r>
          <rPr>
            <b/>
            <sz val="9"/>
            <color indexed="39"/>
            <rFont val="ＭＳ Ｐゴシック"/>
            <family val="3"/>
            <charset val="128"/>
          </rPr>
          <t>　</t>
        </r>
        <r>
          <rPr>
            <sz val="9"/>
            <color indexed="39"/>
            <rFont val="Meiryo UI"/>
            <family val="3"/>
            <charset val="128"/>
          </rPr>
          <t>建物の階数もご入力ください</t>
        </r>
      </text>
    </comment>
    <comment ref="Z43" authorId="0" shapeId="0" xr:uid="{00000000-0006-0000-0000-000009000000}">
      <text>
        <r>
          <rPr>
            <sz val="9"/>
            <color indexed="39"/>
            <rFont val="Meiryo UI"/>
            <family val="3"/>
            <charset val="128"/>
          </rPr>
          <t>　建物の階数もご入力ください</t>
        </r>
      </text>
    </comment>
    <comment ref="E48" authorId="0" shapeId="0" xr:uid="{00000000-0006-0000-0000-00000A000000}">
      <text>
        <r>
          <rPr>
            <sz val="9"/>
            <color indexed="39"/>
            <rFont val="Meiryo UI"/>
            <family val="3"/>
            <charset val="128"/>
          </rPr>
          <t>（セキュリティ対策等により）講師持参のUSBを差込むことが不可の場合は、
　不可を選択してください。</t>
        </r>
      </text>
    </comment>
    <comment ref="E50" authorId="0" shapeId="0" xr:uid="{00000000-0006-0000-0000-00000B000000}">
      <text>
        <r>
          <rPr>
            <sz val="9"/>
            <color indexed="39"/>
            <rFont val="Meiryo UI"/>
            <family val="3"/>
            <charset val="128"/>
          </rPr>
          <t xml:space="preserve"> 上記ご入力の市町村・協力機関と異なる場合は、
 その他を選択して、問合先名・TELをご入力ください。</t>
        </r>
      </text>
    </comment>
    <comment ref="E51" authorId="0" shapeId="0" xr:uid="{00000000-0006-0000-0000-00000C000000}">
      <text>
        <r>
          <rPr>
            <sz val="9"/>
            <color indexed="39"/>
            <rFont val="Meiryo UI"/>
            <family val="3"/>
            <charset val="128"/>
          </rPr>
          <t>　※募集や広報の際に使用される研修名があればご入力ください。
　（研修種別や、科目名を使用される場合は、入力不要です）</t>
        </r>
      </text>
    </comment>
    <comment ref="E52" authorId="0" shapeId="0" xr:uid="{00000000-0006-0000-0000-00000D000000}">
      <text>
        <r>
          <rPr>
            <sz val="9"/>
            <color indexed="39"/>
            <rFont val="Meiryo UI"/>
            <family val="3"/>
            <charset val="128"/>
          </rPr>
          <t>上記ご入力の市町村・協力機関と異なる場合は、
その他を選択して、送付先名・住所・TELをご入力ください。</t>
        </r>
      </text>
    </comment>
    <comment ref="E53" authorId="0" shapeId="0" xr:uid="{00000000-0006-0000-0000-00000E000000}">
      <text>
        <r>
          <rPr>
            <sz val="9"/>
            <color indexed="39"/>
            <rFont val="Meiryo UI"/>
            <family val="3"/>
            <charset val="128"/>
          </rPr>
          <t xml:space="preserve"> 上記ご入力の市町村・協力機関と異なる場合は、
 その他を選択して、送付先名・住所・TELをご入力ください。</t>
        </r>
      </text>
    </comment>
    <comment ref="E54" authorId="0" shapeId="0" xr:uid="{00000000-0006-0000-0000-00000F000000}">
      <text>
        <r>
          <rPr>
            <sz val="9"/>
            <color indexed="39"/>
            <rFont val="Meiryo UI"/>
            <family val="3"/>
            <charset val="128"/>
          </rPr>
          <t xml:space="preserve"> 上記ご入力の市町村・協力機関と異なる場合は、
 その他を選択して、送付先名・住所・TELをご入力ください。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a-tsutsu</author>
  </authors>
  <commentList>
    <comment ref="I7" authorId="0" shapeId="0" xr:uid="{72808AF7-4F48-4C01-8852-00885E9AFDEE}">
      <text>
        <r>
          <rPr>
            <sz val="10"/>
            <color indexed="39"/>
            <rFont val="Meiryo UI"/>
            <family val="3"/>
            <charset val="128"/>
          </rPr>
          <t>　【時間】
 リストからを選択、または、
　直接ご入力ください。</t>
        </r>
      </text>
    </comment>
    <comment ref="K7" authorId="0" shapeId="0" xr:uid="{EC7B82A7-0D70-43B7-B810-815B101FEDA9}">
      <text>
        <r>
          <rPr>
            <sz val="10"/>
            <color indexed="39"/>
            <rFont val="Meiryo UI"/>
            <family val="3"/>
            <charset val="128"/>
          </rPr>
          <t>【時間】
 リストからを選択、または、
　直接ご入力ください。</t>
        </r>
      </text>
    </comment>
    <comment ref="C9" authorId="0" shapeId="0" xr:uid="{DAA418A3-7A8F-4C79-951B-A080717B53A2}">
      <text>
        <r>
          <rPr>
            <sz val="10"/>
            <color indexed="39"/>
            <rFont val="Meiryo UI"/>
            <family val="3"/>
            <charset val="128"/>
          </rPr>
          <t xml:space="preserve">　【曜日】
日付を入力すると自動で反映されます。
</t>
        </r>
      </text>
    </comment>
    <comment ref="Q38" authorId="0" shapeId="0" xr:uid="{1592DD3D-B98C-4433-A5BA-B09CE599522C}">
      <text>
        <r>
          <rPr>
            <sz val="9"/>
            <color indexed="39"/>
            <rFont val="Meiryo UI"/>
            <family val="3"/>
            <charset val="128"/>
          </rPr>
          <t>　建物の階数もご入力ください</t>
        </r>
      </text>
    </comment>
    <comment ref="Z38" authorId="0" shapeId="0" xr:uid="{687B8695-54EC-46EF-84ED-09C756930BA1}">
      <text>
        <r>
          <rPr>
            <sz val="9"/>
            <color indexed="39"/>
            <rFont val="Meiryo UI"/>
            <family val="3"/>
            <charset val="128"/>
          </rPr>
          <t>　建物の階数もご入力ください</t>
        </r>
      </text>
    </comment>
    <comment ref="Q43" authorId="0" shapeId="0" xr:uid="{1A1345F1-D673-4D11-8965-F78A3CE767D0}">
      <text>
        <r>
          <rPr>
            <b/>
            <sz val="9"/>
            <color indexed="39"/>
            <rFont val="ＭＳ Ｐゴシック"/>
            <family val="3"/>
            <charset val="128"/>
          </rPr>
          <t>　</t>
        </r>
        <r>
          <rPr>
            <sz val="9"/>
            <color indexed="39"/>
            <rFont val="Meiryo UI"/>
            <family val="3"/>
            <charset val="128"/>
          </rPr>
          <t>建物の階数もご入力ください</t>
        </r>
      </text>
    </comment>
    <comment ref="Z43" authorId="0" shapeId="0" xr:uid="{1DFA1758-0D71-4F81-8BE7-A7B760C5A107}">
      <text>
        <r>
          <rPr>
            <sz val="9"/>
            <color indexed="39"/>
            <rFont val="Meiryo UI"/>
            <family val="3"/>
            <charset val="128"/>
          </rPr>
          <t>　建物の階数もご入力ください</t>
        </r>
      </text>
    </comment>
    <comment ref="E48" authorId="0" shapeId="0" xr:uid="{BCCED8E0-6D5C-4585-B4F2-895C0E247E33}">
      <text>
        <r>
          <rPr>
            <sz val="9"/>
            <color indexed="39"/>
            <rFont val="Meiryo UI"/>
            <family val="3"/>
            <charset val="128"/>
          </rPr>
          <t>（セキュリティ対策等により）講師持参のUSBを差込むことが不可の場合は、
　不可を選択してください。</t>
        </r>
      </text>
    </comment>
    <comment ref="E51" authorId="0" shapeId="0" xr:uid="{AAFD7730-F532-4685-9B93-7237426CBCF6}">
      <text>
        <r>
          <rPr>
            <sz val="9"/>
            <color indexed="39"/>
            <rFont val="Meiryo UI"/>
            <family val="3"/>
            <charset val="128"/>
          </rPr>
          <t xml:space="preserve"> 上記ご入力の市町村・協力機関と異なる場合は、
 その他を選択して、問合先名・TELをご入力ください。</t>
        </r>
      </text>
    </comment>
    <comment ref="E52" authorId="0" shapeId="0" xr:uid="{AFF0F2A3-C34D-4806-BDD1-722879A70614}">
      <text>
        <r>
          <rPr>
            <sz val="9"/>
            <color indexed="39"/>
            <rFont val="Meiryo UI"/>
            <family val="3"/>
            <charset val="128"/>
          </rPr>
          <t>　※募集や広報の際に使用される研修名があればご入力ください。
　（研修種別や、科目名を使用される場合は、入力不要です）</t>
        </r>
      </text>
    </comment>
    <comment ref="E53" authorId="0" shapeId="0" xr:uid="{743046A3-62CF-4188-80FD-BB9341601F1B}">
      <text>
        <r>
          <rPr>
            <sz val="9"/>
            <color indexed="39"/>
            <rFont val="Meiryo UI"/>
            <family val="3"/>
            <charset val="128"/>
          </rPr>
          <t>上記ご入力の市町村・協力機関と異なる場合は、
その他を選択して、送付先名・住所・TELをご入力ください。</t>
        </r>
      </text>
    </comment>
    <comment ref="E54" authorId="0" shapeId="0" xr:uid="{654F90FA-B87D-46DB-AD0F-4E5C695F46A3}">
      <text>
        <r>
          <rPr>
            <sz val="9"/>
            <color indexed="39"/>
            <rFont val="Meiryo UI"/>
            <family val="3"/>
            <charset val="128"/>
          </rPr>
          <t xml:space="preserve"> 上記ご入力の市町村・協力機関と異なる場合は、
 その他を選択して、送付先名・住所・TELをご入力ください。</t>
        </r>
      </text>
    </comment>
    <comment ref="E55" authorId="0" shapeId="0" xr:uid="{25A63972-54A8-491F-B748-B3D1DEFB5BD5}">
      <text>
        <r>
          <rPr>
            <sz val="9"/>
            <color indexed="39"/>
            <rFont val="Meiryo UI"/>
            <family val="3"/>
            <charset val="128"/>
          </rPr>
          <t xml:space="preserve"> 上記ご入力の市町村・協力機関と異なる場合は、
 その他を選択して、送付先名・住所・TELをご入力ください。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a-tsutsu</author>
  </authors>
  <commentList>
    <comment ref="C121" authorId="0" shapeId="0" xr:uid="{ED958AC8-4CA7-40DB-837F-8E7DB93097A9}">
      <text>
        <r>
          <rPr>
            <b/>
            <sz val="9"/>
            <color indexed="81"/>
            <rFont val="Meiryo UI"/>
            <family val="3"/>
            <charset val="128"/>
          </rPr>
          <t>　駅スパの交通手段に合わせて、修正が必要な場合があります
（例：市町村からの申請は小さな駅から徒歩、駅スパでは大きな駅からタクシーを設定）</t>
        </r>
      </text>
    </comment>
    <comment ref="C139" authorId="0" shapeId="0" xr:uid="{99204841-DA2B-46E8-8524-92B3DB58510F}">
      <text>
        <r>
          <rPr>
            <b/>
            <sz val="9"/>
            <color indexed="81"/>
            <rFont val="Meiryo UI"/>
            <family val="3"/>
            <charset val="128"/>
          </rPr>
          <t>　駅スパの交通手段に合わせて、修正が必要な場合があります
（例：市町村からの申請は小さな駅から徒歩、駅スパでは大きな駅からタクシーを設定）</t>
        </r>
      </text>
    </comment>
  </commentList>
</comments>
</file>

<file path=xl/sharedStrings.xml><?xml version="1.0" encoding="utf-8"?>
<sst xmlns="http://schemas.openxmlformats.org/spreadsheetml/2006/main" count="927" uniqueCount="394">
  <si>
    <t>申請番号</t>
  </si>
  <si>
    <t>連絡先住所</t>
  </si>
  <si>
    <t>会場TEL</t>
    <phoneticPr fontId="1"/>
  </si>
  <si>
    <t>当日緊急連絡先</t>
    <rPh sb="0" eb="2">
      <t>トウジツ</t>
    </rPh>
    <rPh sb="2" eb="4">
      <t>キンキュウ</t>
    </rPh>
    <rPh sb="4" eb="7">
      <t>レンラクサキ</t>
    </rPh>
    <phoneticPr fontId="1"/>
  </si>
  <si>
    <t>募集研修名</t>
    <rPh sb="0" eb="2">
      <t>ボシュウ</t>
    </rPh>
    <rPh sb="2" eb="4">
      <t>ケンシュウ</t>
    </rPh>
    <rPh sb="4" eb="5">
      <t>メイ</t>
    </rPh>
    <phoneticPr fontId="1"/>
  </si>
  <si>
    <t>実施予定日　　　　　　　　　　　　第１希望</t>
    <phoneticPr fontId="1"/>
  </si>
  <si>
    <t>実施予定日　　　第2希望</t>
    <phoneticPr fontId="1"/>
  </si>
  <si>
    <t>実施予定日　　　第3希望</t>
    <phoneticPr fontId="1"/>
  </si>
  <si>
    <t>科目定員</t>
    <rPh sb="0" eb="2">
      <t>カモク</t>
    </rPh>
    <rPh sb="2" eb="4">
      <t>テイイン</t>
    </rPh>
    <phoneticPr fontId="1"/>
  </si>
  <si>
    <t>受講
予定者数</t>
    <rPh sb="0" eb="2">
      <t>ジュコウ</t>
    </rPh>
    <rPh sb="3" eb="5">
      <t>ヨテイ</t>
    </rPh>
    <rPh sb="5" eb="6">
      <t>シャ</t>
    </rPh>
    <rPh sb="6" eb="7">
      <t>スウ</t>
    </rPh>
    <phoneticPr fontId="1"/>
  </si>
  <si>
    <t>1日目</t>
    <phoneticPr fontId="1"/>
  </si>
  <si>
    <t>2日目</t>
  </si>
  <si>
    <t>３日目</t>
    <phoneticPr fontId="1"/>
  </si>
  <si>
    <t>４日目</t>
    <phoneticPr fontId="1"/>
  </si>
  <si>
    <t>＜研修センター使用欄＞</t>
    <rPh sb="1" eb="3">
      <t>ケンシュウ</t>
    </rPh>
    <rPh sb="7" eb="9">
      <t>シヨウ</t>
    </rPh>
    <rPh sb="9" eb="10">
      <t>ラン</t>
    </rPh>
    <phoneticPr fontId="1"/>
  </si>
  <si>
    <t>月</t>
    <rPh sb="0" eb="1">
      <t>ガツ</t>
    </rPh>
    <phoneticPr fontId="1"/>
  </si>
  <si>
    <t>申請番号</t>
    <rPh sb="0" eb="2">
      <t>シンセイ</t>
    </rPh>
    <rPh sb="2" eb="4">
      <t>バンゴウ</t>
    </rPh>
    <phoneticPr fontId="1"/>
  </si>
  <si>
    <t>市町村名</t>
    <rPh sb="0" eb="3">
      <t>シチョウソン</t>
    </rPh>
    <rPh sb="3" eb="4">
      <t>メイ</t>
    </rPh>
    <phoneticPr fontId="1"/>
  </si>
  <si>
    <t>協力機関名</t>
    <rPh sb="0" eb="2">
      <t>キョウリョク</t>
    </rPh>
    <rPh sb="2" eb="4">
      <t>キカン</t>
    </rPh>
    <rPh sb="4" eb="5">
      <t>メイ</t>
    </rPh>
    <phoneticPr fontId="1"/>
  </si>
  <si>
    <t>研修種別</t>
    <rPh sb="0" eb="2">
      <t>ケンシュウ</t>
    </rPh>
    <rPh sb="2" eb="4">
      <t>シュベツ</t>
    </rPh>
    <phoneticPr fontId="1"/>
  </si>
  <si>
    <t>担当者名</t>
    <phoneticPr fontId="1"/>
  </si>
  <si>
    <t>担当部署</t>
    <phoneticPr fontId="1"/>
  </si>
  <si>
    <t>市町村名</t>
    <phoneticPr fontId="1"/>
  </si>
  <si>
    <t>講義室名</t>
    <rPh sb="0" eb="3">
      <t>コウギシツ</t>
    </rPh>
    <rPh sb="3" eb="4">
      <t>メイ</t>
    </rPh>
    <phoneticPr fontId="1"/>
  </si>
  <si>
    <t>当日担当者部署</t>
    <rPh sb="4" eb="5">
      <t>シャ</t>
    </rPh>
    <rPh sb="5" eb="7">
      <t>ブショ</t>
    </rPh>
    <phoneticPr fontId="1"/>
  </si>
  <si>
    <t>駅から</t>
    <rPh sb="0" eb="1">
      <t>エキ</t>
    </rPh>
    <phoneticPr fontId="1"/>
  </si>
  <si>
    <t>分</t>
    <phoneticPr fontId="1"/>
  </si>
  <si>
    <t>当日担当者名</t>
    <rPh sb="4" eb="5">
      <t>シャ</t>
    </rPh>
    <rPh sb="5" eb="6">
      <t>メイ</t>
    </rPh>
    <phoneticPr fontId="1"/>
  </si>
  <si>
    <t>)</t>
    <phoneticPr fontId="1"/>
  </si>
  <si>
    <t>（〒</t>
    <phoneticPr fontId="1"/>
  </si>
  <si>
    <t>協力機関名の要項記載</t>
    <phoneticPr fontId="1"/>
  </si>
  <si>
    <t>講師控室名</t>
    <phoneticPr fontId="1"/>
  </si>
  <si>
    <t>駐車場</t>
    <phoneticPr fontId="1"/>
  </si>
  <si>
    <t>会場での使用可能機材</t>
    <rPh sb="0" eb="2">
      <t>カイジョウ</t>
    </rPh>
    <phoneticPr fontId="1"/>
  </si>
  <si>
    <t>その他ご連絡
ご相談事項</t>
    <rPh sb="2" eb="3">
      <t>タ</t>
    </rPh>
    <rPh sb="10" eb="12">
      <t>ジコウ</t>
    </rPh>
    <phoneticPr fontId="1"/>
  </si>
  <si>
    <t>会　　場　　名</t>
    <phoneticPr fontId="1"/>
  </si>
  <si>
    <t>会　場　住　所</t>
    <phoneticPr fontId="1"/>
  </si>
  <si>
    <t>会 場 最 寄 駅</t>
    <phoneticPr fontId="1"/>
  </si>
  <si>
    <t xml:space="preserve">   会　　場 （ 1 ）</t>
    <phoneticPr fontId="1"/>
  </si>
  <si>
    <t xml:space="preserve">   会　　場 （ 2 ）</t>
    <phoneticPr fontId="1"/>
  </si>
  <si>
    <t>　Windows</t>
    <phoneticPr fontId="1"/>
  </si>
  <si>
    <t>協力機関名(ある場合)</t>
    <phoneticPr fontId="1"/>
  </si>
  <si>
    <t>研修種別</t>
    <rPh sb="2" eb="4">
      <t>シュベツ</t>
    </rPh>
    <phoneticPr fontId="1"/>
  </si>
  <si>
    <t>研修科目実施順
の入れ替え</t>
    <phoneticPr fontId="1"/>
  </si>
  <si>
    <t>講義資料</t>
    <phoneticPr fontId="1"/>
  </si>
  <si>
    <t>物　　　品</t>
    <phoneticPr fontId="1"/>
  </si>
  <si>
    <t>送付先</t>
    <phoneticPr fontId="1"/>
  </si>
  <si>
    <t>要     項</t>
    <rPh sb="0" eb="1">
      <t>ヨウ</t>
    </rPh>
    <rPh sb="6" eb="7">
      <t>コウ</t>
    </rPh>
    <phoneticPr fontId="1"/>
  </si>
  <si>
    <t>科目入替可不可</t>
    <rPh sb="0" eb="2">
      <t>カモク</t>
    </rPh>
    <rPh sb="2" eb="4">
      <t>イレカエ</t>
    </rPh>
    <rPh sb="4" eb="5">
      <t>カ</t>
    </rPh>
    <rPh sb="5" eb="7">
      <t>フカ</t>
    </rPh>
    <phoneticPr fontId="1"/>
  </si>
  <si>
    <t>送付先／要項</t>
    <rPh sb="0" eb="3">
      <t>ソウフサキ</t>
    </rPh>
    <rPh sb="4" eb="5">
      <t>ヨウ</t>
    </rPh>
    <rPh sb="5" eb="6">
      <t>コウ</t>
    </rPh>
    <phoneticPr fontId="1"/>
  </si>
  <si>
    <t>その他</t>
    <rPh sb="2" eb="3">
      <t>タ</t>
    </rPh>
    <phoneticPr fontId="1"/>
  </si>
  <si>
    <t>協力機関名の要項記載</t>
    <rPh sb="0" eb="2">
      <t>キョウリョク</t>
    </rPh>
    <rPh sb="2" eb="4">
      <t>キカン</t>
    </rPh>
    <rPh sb="4" eb="5">
      <t>メイ</t>
    </rPh>
    <rPh sb="6" eb="8">
      <t>ヨウコウ</t>
    </rPh>
    <rPh sb="8" eb="10">
      <t>キサイ</t>
    </rPh>
    <phoneticPr fontId="1"/>
  </si>
  <si>
    <t>家庭介護のためのハートフルケアセミナー</t>
    <rPh sb="0" eb="2">
      <t>カテイ</t>
    </rPh>
    <rPh sb="2" eb="4">
      <t>カイゴ</t>
    </rPh>
    <phoneticPr fontId="1"/>
  </si>
  <si>
    <t>現任介護職員研修</t>
    <rPh sb="0" eb="8">
      <t>ゲンニン</t>
    </rPh>
    <phoneticPr fontId="1"/>
  </si>
  <si>
    <t>介護支援専門員研修</t>
    <rPh sb="0" eb="9">
      <t>カイゴシエンセンモンインケンシュウ</t>
    </rPh>
    <phoneticPr fontId="1"/>
  </si>
  <si>
    <t>記載可</t>
    <rPh sb="0" eb="2">
      <t>キサイ</t>
    </rPh>
    <rPh sb="2" eb="3">
      <t>カ</t>
    </rPh>
    <phoneticPr fontId="1"/>
  </si>
  <si>
    <t>記載不可</t>
    <rPh sb="0" eb="2">
      <t>キサイ</t>
    </rPh>
    <rPh sb="2" eb="4">
      <t>フカ</t>
    </rPh>
    <phoneticPr fontId="1"/>
  </si>
  <si>
    <t>可</t>
    <rPh sb="0" eb="1">
      <t>カ</t>
    </rPh>
    <phoneticPr fontId="1"/>
  </si>
  <si>
    <t>不可</t>
    <rPh sb="0" eb="2">
      <t>フカ</t>
    </rPh>
    <phoneticPr fontId="1"/>
  </si>
  <si>
    <t>徒歩</t>
    <rPh sb="0" eb="2">
      <t>トホ</t>
    </rPh>
    <phoneticPr fontId="1"/>
  </si>
  <si>
    <t>タクシー</t>
    <phoneticPr fontId="1"/>
  </si>
  <si>
    <t>有</t>
    <rPh sb="0" eb="1">
      <t>アリ</t>
    </rPh>
    <phoneticPr fontId="1"/>
  </si>
  <si>
    <t>無</t>
    <rPh sb="0" eb="1">
      <t>ナシ</t>
    </rPh>
    <phoneticPr fontId="1"/>
  </si>
  <si>
    <t>Windows8.1</t>
    <phoneticPr fontId="1"/>
  </si>
  <si>
    <t>Office2013</t>
    <phoneticPr fontId="1"/>
  </si>
  <si>
    <t>市町村</t>
    <rPh sb="0" eb="3">
      <t>シチョウソン</t>
    </rPh>
    <phoneticPr fontId="1"/>
  </si>
  <si>
    <t>協力機関</t>
    <rPh sb="0" eb="2">
      <t>キョウリョク</t>
    </rPh>
    <rPh sb="2" eb="4">
      <t>キカン</t>
    </rPh>
    <phoneticPr fontId="1"/>
  </si>
  <si>
    <t>会場（1）駐車場</t>
    <rPh sb="0" eb="2">
      <t>カイジョウ</t>
    </rPh>
    <rPh sb="5" eb="8">
      <t>チュウシャジョウ</t>
    </rPh>
    <phoneticPr fontId="1"/>
  </si>
  <si>
    <t>会場（2）徒歩・タクシー</t>
    <rPh sb="0" eb="2">
      <t>カイジョウ</t>
    </rPh>
    <rPh sb="5" eb="7">
      <t>トホ</t>
    </rPh>
    <phoneticPr fontId="1"/>
  </si>
  <si>
    <t>会場（1）徒歩・タクシー</t>
    <rPh sb="0" eb="2">
      <t>カイジョウ</t>
    </rPh>
    <rPh sb="5" eb="7">
      <t>トホ</t>
    </rPh>
    <phoneticPr fontId="1"/>
  </si>
  <si>
    <t>会場（2）駐車場</t>
    <rPh sb="0" eb="2">
      <t>カイジョウ</t>
    </rPh>
    <rPh sb="5" eb="8">
      <t>チュウシャジョウ</t>
    </rPh>
    <phoneticPr fontId="1"/>
  </si>
  <si>
    <t>会場（2）1日目</t>
    <rPh sb="0" eb="2">
      <t>カイジョウ</t>
    </rPh>
    <rPh sb="6" eb="7">
      <t>ニチ</t>
    </rPh>
    <rPh sb="7" eb="8">
      <t>メ</t>
    </rPh>
    <phoneticPr fontId="1"/>
  </si>
  <si>
    <t>会場（2）2日目</t>
    <rPh sb="0" eb="2">
      <t>カイジョウ</t>
    </rPh>
    <rPh sb="6" eb="7">
      <t>ニチ</t>
    </rPh>
    <rPh sb="7" eb="8">
      <t>メ</t>
    </rPh>
    <phoneticPr fontId="1"/>
  </si>
  <si>
    <t>会場（2）3日目</t>
    <rPh sb="0" eb="2">
      <t>カイジョウ</t>
    </rPh>
    <rPh sb="6" eb="7">
      <t>ニチ</t>
    </rPh>
    <rPh sb="7" eb="8">
      <t>メ</t>
    </rPh>
    <phoneticPr fontId="1"/>
  </si>
  <si>
    <t>会場（2）4日目</t>
    <rPh sb="0" eb="2">
      <t>カイジョウ</t>
    </rPh>
    <rPh sb="6" eb="7">
      <t>ニチ</t>
    </rPh>
    <rPh sb="7" eb="8">
      <t>メ</t>
    </rPh>
    <phoneticPr fontId="1"/>
  </si>
  <si>
    <t>会場（2）5日目</t>
    <rPh sb="0" eb="2">
      <t>カイジョウ</t>
    </rPh>
    <rPh sb="6" eb="7">
      <t>ニチ</t>
    </rPh>
    <rPh sb="7" eb="8">
      <t>メ</t>
    </rPh>
    <phoneticPr fontId="1"/>
  </si>
  <si>
    <t>会場（1）1日目</t>
    <rPh sb="0" eb="2">
      <t>カイジョウ</t>
    </rPh>
    <rPh sb="6" eb="7">
      <t>ニチ</t>
    </rPh>
    <rPh sb="7" eb="8">
      <t>メ</t>
    </rPh>
    <phoneticPr fontId="1"/>
  </si>
  <si>
    <t>会場（1）2日目</t>
    <rPh sb="0" eb="2">
      <t>カイジョウ</t>
    </rPh>
    <rPh sb="6" eb="7">
      <t>ニチ</t>
    </rPh>
    <rPh sb="7" eb="8">
      <t>メ</t>
    </rPh>
    <phoneticPr fontId="1"/>
  </si>
  <si>
    <t>会場（1）3日目</t>
    <rPh sb="0" eb="2">
      <t>カイジョウ</t>
    </rPh>
    <rPh sb="6" eb="7">
      <t>ニチ</t>
    </rPh>
    <rPh sb="7" eb="8">
      <t>メ</t>
    </rPh>
    <phoneticPr fontId="1"/>
  </si>
  <si>
    <t>会場（1）4日目</t>
    <rPh sb="0" eb="2">
      <t>カイジョウ</t>
    </rPh>
    <rPh sb="6" eb="7">
      <t>ニチ</t>
    </rPh>
    <rPh sb="7" eb="8">
      <t>メ</t>
    </rPh>
    <phoneticPr fontId="1"/>
  </si>
  <si>
    <t>会場（1）5日目</t>
    <rPh sb="0" eb="2">
      <t>カイジョウ</t>
    </rPh>
    <rPh sb="6" eb="7">
      <t>ニチ</t>
    </rPh>
    <rPh sb="7" eb="8">
      <t>メ</t>
    </rPh>
    <phoneticPr fontId="1"/>
  </si>
  <si>
    <t>項目</t>
    <rPh sb="0" eb="2">
      <t>コウモク</t>
    </rPh>
    <phoneticPr fontId="1"/>
  </si>
  <si>
    <t>)</t>
  </si>
  <si>
    <t>）</t>
  </si>
  <si>
    <t>TEL</t>
    <phoneticPr fontId="1"/>
  </si>
  <si>
    <t>E-mail</t>
    <phoneticPr fontId="1"/>
  </si>
  <si>
    <t>FAX</t>
    <phoneticPr fontId="1"/>
  </si>
  <si>
    <t>５日目</t>
    <phoneticPr fontId="1"/>
  </si>
  <si>
    <t>研修科目コード</t>
    <rPh sb="2" eb="4">
      <t>カモク</t>
    </rPh>
    <phoneticPr fontId="20"/>
  </si>
  <si>
    <t>研修形態</t>
    <rPh sb="0" eb="2">
      <t>ケンシュウ</t>
    </rPh>
    <rPh sb="2" eb="4">
      <t>ケイタイ</t>
    </rPh>
    <phoneticPr fontId="20"/>
  </si>
  <si>
    <t>家庭介護におけるトラブルと応急手当の基礎知識</t>
  </si>
  <si>
    <t>ICF（国際生活機能分類）の理解</t>
  </si>
  <si>
    <t>ケアプラン作成のポイント</t>
  </si>
  <si>
    <t>時間リスト</t>
    <rPh sb="0" eb="2">
      <t>ジカン</t>
    </rPh>
    <phoneticPr fontId="1"/>
  </si>
  <si>
    <t>ノートパソコン</t>
    <phoneticPr fontId="1"/>
  </si>
  <si>
    <t>DVD再生可</t>
    <rPh sb="3" eb="5">
      <t>サイセイ</t>
    </rPh>
    <rPh sb="5" eb="6">
      <t>カ</t>
    </rPh>
    <phoneticPr fontId="1"/>
  </si>
  <si>
    <t>研修科目コード　　　　　　　</t>
    <phoneticPr fontId="1"/>
  </si>
  <si>
    <t xml:space="preserve"> ）Office</t>
    <phoneticPr fontId="1"/>
  </si>
  <si>
    <t>要項記載の
研修問合せ先</t>
    <rPh sb="0" eb="2">
      <t>ヨウコウ</t>
    </rPh>
    <rPh sb="2" eb="4">
      <t>キサイ</t>
    </rPh>
    <rPh sb="6" eb="8">
      <t>ケンシュウ</t>
    </rPh>
    <phoneticPr fontId="1"/>
  </si>
  <si>
    <t>提出日</t>
    <rPh sb="0" eb="2">
      <t>テイシュツ</t>
    </rPh>
    <rPh sb="2" eb="3">
      <t>ビ</t>
    </rPh>
    <phoneticPr fontId="1"/>
  </si>
  <si>
    <t>講義</t>
    <rPh sb="0" eb="2">
      <t>コウギ</t>
    </rPh>
    <phoneticPr fontId="20"/>
  </si>
  <si>
    <t>2時間</t>
    <rPh sb="1" eb="3">
      <t>ジカン</t>
    </rPh>
    <phoneticPr fontId="28"/>
  </si>
  <si>
    <t>家庭介護を担う人の心構え</t>
    <rPh sb="0" eb="2">
      <t>カテイ</t>
    </rPh>
    <rPh sb="2" eb="4">
      <t>カイゴ</t>
    </rPh>
    <rPh sb="5" eb="6">
      <t>ニナ</t>
    </rPh>
    <rPh sb="7" eb="8">
      <t>ヒト</t>
    </rPh>
    <rPh sb="9" eb="10">
      <t>ココロ</t>
    </rPh>
    <rPh sb="10" eb="11">
      <t>カマ</t>
    </rPh>
    <phoneticPr fontId="20"/>
  </si>
  <si>
    <t>－</t>
    <phoneticPr fontId="1"/>
  </si>
  <si>
    <t>高齢者のための健康管理</t>
    <rPh sb="0" eb="3">
      <t>コウレイシャ</t>
    </rPh>
    <rPh sb="7" eb="9">
      <t>ケンコウ</t>
    </rPh>
    <rPh sb="9" eb="11">
      <t>カンリ</t>
    </rPh>
    <phoneticPr fontId="20"/>
  </si>
  <si>
    <t>認知症の方の基礎理解とケア</t>
    <rPh sb="4" eb="5">
      <t>カタ</t>
    </rPh>
    <rPh sb="6" eb="8">
      <t>キソ</t>
    </rPh>
    <phoneticPr fontId="20"/>
  </si>
  <si>
    <t>高齢者のための介護予防入門</t>
    <rPh sb="0" eb="3">
      <t>コウレイシャ</t>
    </rPh>
    <rPh sb="7" eb="9">
      <t>カイゴ</t>
    </rPh>
    <rPh sb="9" eb="11">
      <t>ヨボウ</t>
    </rPh>
    <rPh sb="11" eb="13">
      <t>ニュウモン</t>
    </rPh>
    <phoneticPr fontId="20"/>
  </si>
  <si>
    <t>（県薬剤師会連携）高齢者が薬・健康食品と上手につきあうために</t>
    <rPh sb="9" eb="12">
      <t>コウレイシャ</t>
    </rPh>
    <rPh sb="13" eb="14">
      <t>クスリ</t>
    </rPh>
    <rPh sb="15" eb="17">
      <t>ケンコウ</t>
    </rPh>
    <rPh sb="17" eb="19">
      <t>ショクヒン</t>
    </rPh>
    <rPh sb="20" eb="22">
      <t>ジョウズ</t>
    </rPh>
    <phoneticPr fontId="20"/>
  </si>
  <si>
    <t>高齢者の健康寿命を延ばす食生活</t>
    <rPh sb="0" eb="3">
      <t>コウレイシャ</t>
    </rPh>
    <phoneticPr fontId="28"/>
  </si>
  <si>
    <t>高齢者施設の選び方～どこで最期を迎えるか～</t>
    <rPh sb="0" eb="3">
      <t>コウレイシャ</t>
    </rPh>
    <rPh sb="3" eb="5">
      <t>シセツ</t>
    </rPh>
    <rPh sb="6" eb="7">
      <t>エラ</t>
    </rPh>
    <rPh sb="8" eb="9">
      <t>カタ</t>
    </rPh>
    <rPh sb="13" eb="15">
      <t>サイゴ</t>
    </rPh>
    <rPh sb="16" eb="17">
      <t>ムカ</t>
    </rPh>
    <phoneticPr fontId="28"/>
  </si>
  <si>
    <t>高齢者のための依存症の理解と支援</t>
    <rPh sb="0" eb="3">
      <t>コウレイシャ</t>
    </rPh>
    <phoneticPr fontId="28"/>
  </si>
  <si>
    <t>演習</t>
    <rPh sb="0" eb="2">
      <t>エンシュウ</t>
    </rPh>
    <phoneticPr fontId="20"/>
  </si>
  <si>
    <t>バイタルサインを高齢者の体調管理に生かす</t>
    <rPh sb="8" eb="11">
      <t>コウレイシャ</t>
    </rPh>
    <rPh sb="12" eb="14">
      <t>タイチョウ</t>
    </rPh>
    <rPh sb="14" eb="16">
      <t>カンリ</t>
    </rPh>
    <rPh sb="17" eb="18">
      <t>イ</t>
    </rPh>
    <phoneticPr fontId="20"/>
  </si>
  <si>
    <t>家庭でできる脳生き生きトレーニング～認知症予防に向けて～</t>
    <rPh sb="0" eb="2">
      <t>カテイ</t>
    </rPh>
    <rPh sb="6" eb="7">
      <t>ノウ</t>
    </rPh>
    <rPh sb="7" eb="8">
      <t>イ</t>
    </rPh>
    <rPh sb="9" eb="10">
      <t>イ</t>
    </rPh>
    <rPh sb="18" eb="21">
      <t>ニンチショウ</t>
    </rPh>
    <rPh sb="21" eb="23">
      <t>ヨボウ</t>
    </rPh>
    <rPh sb="24" eb="25">
      <t>ム</t>
    </rPh>
    <phoneticPr fontId="20"/>
  </si>
  <si>
    <t>家族介護を担う人のためのリフレッシュ講座～心と体をスッキリ！～</t>
    <rPh sb="0" eb="2">
      <t>カゾク</t>
    </rPh>
    <rPh sb="2" eb="4">
      <t>カイゴ</t>
    </rPh>
    <rPh sb="5" eb="6">
      <t>ニナ</t>
    </rPh>
    <rPh sb="7" eb="8">
      <t>ヒト</t>
    </rPh>
    <rPh sb="18" eb="20">
      <t>コウザ</t>
    </rPh>
    <rPh sb="21" eb="22">
      <t>ココロ</t>
    </rPh>
    <rPh sb="23" eb="24">
      <t>カラダ</t>
    </rPh>
    <phoneticPr fontId="20"/>
  </si>
  <si>
    <t>超高齢社会における住民の主体的地域活動の必要性と心構え</t>
    <rPh sb="0" eb="1">
      <t>チョウ</t>
    </rPh>
    <rPh sb="1" eb="3">
      <t>コウレイ</t>
    </rPh>
    <rPh sb="3" eb="5">
      <t>シャカイ</t>
    </rPh>
    <rPh sb="9" eb="11">
      <t>ジュウミン</t>
    </rPh>
    <rPh sb="12" eb="15">
      <t>シュタイテキ</t>
    </rPh>
    <rPh sb="15" eb="17">
      <t>チイキ</t>
    </rPh>
    <rPh sb="17" eb="19">
      <t>カツドウ</t>
    </rPh>
    <rPh sb="20" eb="23">
      <t>ヒツヨウセイ</t>
    </rPh>
    <rPh sb="24" eb="26">
      <t>ココロガマ</t>
    </rPh>
    <phoneticPr fontId="20"/>
  </si>
  <si>
    <t>超高齢社会の地域活動に生かすレクリエーション～仲間を繋ぐ仕掛けのあれこれ～</t>
    <rPh sb="0" eb="1">
      <t>チョウ</t>
    </rPh>
    <rPh sb="1" eb="3">
      <t>コウレイ</t>
    </rPh>
    <rPh sb="3" eb="5">
      <t>シャカイ</t>
    </rPh>
    <rPh sb="6" eb="8">
      <t>チイキ</t>
    </rPh>
    <rPh sb="8" eb="10">
      <t>カツドウ</t>
    </rPh>
    <rPh sb="11" eb="12">
      <t>イ</t>
    </rPh>
    <rPh sb="23" eb="25">
      <t>ナカマ</t>
    </rPh>
    <rPh sb="26" eb="27">
      <t>ツナ</t>
    </rPh>
    <rPh sb="28" eb="30">
      <t>シカ</t>
    </rPh>
    <phoneticPr fontId="20"/>
  </si>
  <si>
    <t>「難聴」の理解～耳が聞こえないってどういうこと～</t>
    <rPh sb="1" eb="3">
      <t>ナンチョウ</t>
    </rPh>
    <rPh sb="5" eb="7">
      <t>リカイ</t>
    </rPh>
    <rPh sb="8" eb="9">
      <t>ミミ</t>
    </rPh>
    <rPh sb="10" eb="11">
      <t>キ</t>
    </rPh>
    <phoneticPr fontId="28"/>
  </si>
  <si>
    <t>介護職員として知っておきたい病気の基礎知識</t>
    <rPh sb="0" eb="2">
      <t>カイゴ</t>
    </rPh>
    <rPh sb="2" eb="4">
      <t>ショクイン</t>
    </rPh>
    <rPh sb="7" eb="8">
      <t>シ</t>
    </rPh>
    <rPh sb="14" eb="16">
      <t>ビョウキ</t>
    </rPh>
    <phoneticPr fontId="20"/>
  </si>
  <si>
    <t>3時間</t>
    <rPh sb="1" eb="3">
      <t>ジカン</t>
    </rPh>
    <phoneticPr fontId="28"/>
  </si>
  <si>
    <t>（県薬剤師会連携）介護職員として知っておきたい薬の基礎知識</t>
    <rPh sb="1" eb="2">
      <t>ケン</t>
    </rPh>
    <rPh sb="2" eb="5">
      <t>ヤクザイシ</t>
    </rPh>
    <rPh sb="5" eb="6">
      <t>カイ</t>
    </rPh>
    <rPh sb="6" eb="8">
      <t>レンケイ</t>
    </rPh>
    <phoneticPr fontId="20"/>
  </si>
  <si>
    <t>介護職員のための栄養管理入門</t>
    <rPh sb="0" eb="2">
      <t>カイゴ</t>
    </rPh>
    <rPh sb="2" eb="4">
      <t>ショクイン</t>
    </rPh>
    <rPh sb="8" eb="10">
      <t>エイヨウ</t>
    </rPh>
    <rPh sb="10" eb="12">
      <t>カンリ</t>
    </rPh>
    <rPh sb="12" eb="14">
      <t>ニュウモン</t>
    </rPh>
    <phoneticPr fontId="20"/>
  </si>
  <si>
    <t>介護現場での事故防止・救急対応</t>
    <rPh sb="2" eb="4">
      <t>ゲンバ</t>
    </rPh>
    <rPh sb="6" eb="8">
      <t>ジコ</t>
    </rPh>
    <rPh sb="8" eb="10">
      <t>ボウシ</t>
    </rPh>
    <rPh sb="11" eb="13">
      <t>キュウキュウ</t>
    </rPh>
    <rPh sb="13" eb="15">
      <t>タイオウ</t>
    </rPh>
    <phoneticPr fontId="20"/>
  </si>
  <si>
    <t>介護実践に必要な観察のポイント</t>
    <rPh sb="0" eb="2">
      <t>カイゴ</t>
    </rPh>
    <rPh sb="2" eb="4">
      <t>ジッセン</t>
    </rPh>
    <rPh sb="5" eb="7">
      <t>ヒツヨウ</t>
    </rPh>
    <rPh sb="8" eb="10">
      <t>カンサツ</t>
    </rPh>
    <phoneticPr fontId="20"/>
  </si>
  <si>
    <t>介護職員のメンタルヘルス</t>
    <rPh sb="0" eb="2">
      <t>カイゴ</t>
    </rPh>
    <rPh sb="2" eb="4">
      <t>ショクイン</t>
    </rPh>
    <phoneticPr fontId="20"/>
  </si>
  <si>
    <t>介護職員のための看取り入門</t>
    <rPh sb="0" eb="2">
      <t>カイゴ</t>
    </rPh>
    <rPh sb="2" eb="4">
      <t>ショクイン</t>
    </rPh>
    <rPh sb="8" eb="10">
      <t>ミト</t>
    </rPh>
    <rPh sb="11" eb="13">
      <t>ニュウモン</t>
    </rPh>
    <phoneticPr fontId="20"/>
  </si>
  <si>
    <t>抱え上げない介護～ノーリフト®で腰痛予防対策～</t>
    <rPh sb="0" eb="1">
      <t>カカ</t>
    </rPh>
    <rPh sb="2" eb="3">
      <t>ア</t>
    </rPh>
    <rPh sb="6" eb="8">
      <t>カイゴ</t>
    </rPh>
    <rPh sb="16" eb="18">
      <t>ヨウツウ</t>
    </rPh>
    <rPh sb="18" eb="20">
      <t>ヨボウ</t>
    </rPh>
    <rPh sb="20" eb="22">
      <t>タイサク</t>
    </rPh>
    <phoneticPr fontId="20"/>
  </si>
  <si>
    <t>依存症の高齢者への対応のポイント</t>
    <rPh sb="0" eb="3">
      <t>イゾンショウ</t>
    </rPh>
    <rPh sb="4" eb="7">
      <t>コウレイシャ</t>
    </rPh>
    <rPh sb="9" eb="11">
      <t>タイオウ</t>
    </rPh>
    <phoneticPr fontId="28"/>
  </si>
  <si>
    <t>介護職員のための記録・報告の技術</t>
    <rPh sb="0" eb="2">
      <t>カイゴ</t>
    </rPh>
    <rPh sb="2" eb="4">
      <t>ショクイン</t>
    </rPh>
    <rPh sb="8" eb="10">
      <t>キロク</t>
    </rPh>
    <rPh sb="11" eb="13">
      <t>ホウコク</t>
    </rPh>
    <rPh sb="14" eb="16">
      <t>ギジュツ</t>
    </rPh>
    <phoneticPr fontId="20"/>
  </si>
  <si>
    <t>「難聴」の理解～高齢難聴者の接し方と補聴器の有効活用～</t>
    <rPh sb="1" eb="3">
      <t>ナンチョウ</t>
    </rPh>
    <rPh sb="5" eb="7">
      <t>リカイ</t>
    </rPh>
    <rPh sb="8" eb="10">
      <t>コウレイ</t>
    </rPh>
    <rPh sb="10" eb="13">
      <t>ナンチョウシャ</t>
    </rPh>
    <rPh sb="14" eb="15">
      <t>セッ</t>
    </rPh>
    <rPh sb="16" eb="17">
      <t>カタ</t>
    </rPh>
    <rPh sb="18" eb="21">
      <t>ホチョウキ</t>
    </rPh>
    <rPh sb="22" eb="24">
      <t>ユウコウ</t>
    </rPh>
    <rPh sb="24" eb="26">
      <t>カツヨウ</t>
    </rPh>
    <phoneticPr fontId="28"/>
  </si>
  <si>
    <t>介護業務に活かすコミュニケーションスキル</t>
  </si>
  <si>
    <t>要介護の原因となる病気の理解</t>
    <rPh sb="0" eb="1">
      <t>ヨウ</t>
    </rPh>
    <rPh sb="1" eb="3">
      <t>カイゴ</t>
    </rPh>
    <rPh sb="4" eb="6">
      <t>ゲンイン</t>
    </rPh>
    <rPh sb="9" eb="11">
      <t>ビョウキ</t>
    </rPh>
    <rPh sb="12" eb="14">
      <t>リカイ</t>
    </rPh>
    <phoneticPr fontId="20"/>
  </si>
  <si>
    <t>介護支援専門員のための栄養マネジメント入門</t>
    <rPh sb="0" eb="2">
      <t>カイゴ</t>
    </rPh>
    <rPh sb="2" eb="4">
      <t>シエン</t>
    </rPh>
    <rPh sb="4" eb="7">
      <t>センモンイン</t>
    </rPh>
    <rPh sb="11" eb="13">
      <t>エイヨウ</t>
    </rPh>
    <rPh sb="19" eb="21">
      <t>ニュウモン</t>
    </rPh>
    <phoneticPr fontId="20"/>
  </si>
  <si>
    <t>介護支援専門員のための事例検討の進め方</t>
    <rPh sb="0" eb="7">
      <t>カイゴシエンセンモンイン</t>
    </rPh>
    <phoneticPr fontId="20"/>
  </si>
  <si>
    <t>介護支援専門員のためのサービス担当者会議の開き方・進め方</t>
    <rPh sb="0" eb="7">
      <t>カイゴシエンセンモンイン</t>
    </rPh>
    <phoneticPr fontId="20"/>
  </si>
  <si>
    <t>介護支援専門員のための対人援助技術</t>
    <rPh sb="0" eb="7">
      <t>カイゴシエンセンモンイン</t>
    </rPh>
    <phoneticPr fontId="20"/>
  </si>
  <si>
    <t>科　目　名</t>
    <phoneticPr fontId="1"/>
  </si>
  <si>
    <t>Office2019</t>
    <phoneticPr fontId="1"/>
  </si>
  <si>
    <t>開始時間</t>
    <rPh sb="0" eb="2">
      <t>カイシ</t>
    </rPh>
    <rPh sb="2" eb="3">
      <t>トキ</t>
    </rPh>
    <rPh sb="3" eb="4">
      <t>アイダ</t>
    </rPh>
    <phoneticPr fontId="1"/>
  </si>
  <si>
    <t>終了時間</t>
    <rPh sb="0" eb="2">
      <t>シュウリョウ</t>
    </rPh>
    <rPh sb="2" eb="4">
      <t>ジカン</t>
    </rPh>
    <phoneticPr fontId="1"/>
  </si>
  <si>
    <t>開始時間</t>
    <rPh sb="0" eb="2">
      <t>カイシ</t>
    </rPh>
    <rPh sb="2" eb="4">
      <t>ジカン</t>
    </rPh>
    <phoneticPr fontId="1"/>
  </si>
  <si>
    <t>受講予定者数</t>
    <rPh sb="0" eb="2">
      <t>ジュコウ</t>
    </rPh>
    <rPh sb="2" eb="5">
      <t>ヨテイシャ</t>
    </rPh>
    <rPh sb="5" eb="6">
      <t>スウ</t>
    </rPh>
    <phoneticPr fontId="1"/>
  </si>
  <si>
    <t>提出日</t>
    <rPh sb="0" eb="2">
      <t>テイシュツ</t>
    </rPh>
    <rPh sb="2" eb="3">
      <t>ビ</t>
    </rPh>
    <phoneticPr fontId="1"/>
  </si>
  <si>
    <t>1日目</t>
    <rPh sb="1" eb="2">
      <t>ニチ</t>
    </rPh>
    <rPh sb="2" eb="3">
      <t>メ</t>
    </rPh>
    <phoneticPr fontId="1"/>
  </si>
  <si>
    <t>1日目AM</t>
    <rPh sb="1" eb="2">
      <t>ニチ</t>
    </rPh>
    <rPh sb="2" eb="3">
      <t>メ</t>
    </rPh>
    <phoneticPr fontId="1"/>
  </si>
  <si>
    <t>科目コード</t>
    <rPh sb="0" eb="2">
      <t>カモク</t>
    </rPh>
    <phoneticPr fontId="1"/>
  </si>
  <si>
    <t>科目名</t>
    <rPh sb="0" eb="2">
      <t>カモク</t>
    </rPh>
    <rPh sb="2" eb="3">
      <t>メイ</t>
    </rPh>
    <phoneticPr fontId="1"/>
  </si>
  <si>
    <t>1日目PM</t>
    <rPh sb="1" eb="2">
      <t>ニチ</t>
    </rPh>
    <rPh sb="2" eb="3">
      <t>メ</t>
    </rPh>
    <phoneticPr fontId="1"/>
  </si>
  <si>
    <t>科目時間数</t>
    <rPh sb="0" eb="2">
      <t>カモク</t>
    </rPh>
    <rPh sb="2" eb="4">
      <t>ジカン</t>
    </rPh>
    <rPh sb="4" eb="5">
      <t>スウ</t>
    </rPh>
    <phoneticPr fontId="1"/>
  </si>
  <si>
    <t>2日目AM</t>
    <rPh sb="1" eb="2">
      <t>ニチ</t>
    </rPh>
    <rPh sb="2" eb="3">
      <t>メ</t>
    </rPh>
    <phoneticPr fontId="1"/>
  </si>
  <si>
    <t>2日目PM</t>
    <rPh sb="1" eb="2">
      <t>ニチ</t>
    </rPh>
    <rPh sb="2" eb="3">
      <t>メ</t>
    </rPh>
    <phoneticPr fontId="1"/>
  </si>
  <si>
    <t>2日目</t>
    <rPh sb="1" eb="2">
      <t>ニチ</t>
    </rPh>
    <rPh sb="2" eb="3">
      <t>メ</t>
    </rPh>
    <phoneticPr fontId="1"/>
  </si>
  <si>
    <t>実施日</t>
    <rPh sb="0" eb="3">
      <t>ジッシビ</t>
    </rPh>
    <phoneticPr fontId="1"/>
  </si>
  <si>
    <t>3日目</t>
    <rPh sb="1" eb="2">
      <t>ニチ</t>
    </rPh>
    <rPh sb="2" eb="3">
      <t>メ</t>
    </rPh>
    <phoneticPr fontId="1"/>
  </si>
  <si>
    <t>3日目AM</t>
    <rPh sb="1" eb="2">
      <t>ニチ</t>
    </rPh>
    <rPh sb="2" eb="3">
      <t>メ</t>
    </rPh>
    <phoneticPr fontId="1"/>
  </si>
  <si>
    <t>3日目PM</t>
    <rPh sb="1" eb="2">
      <t>ニチ</t>
    </rPh>
    <rPh sb="2" eb="3">
      <t>メ</t>
    </rPh>
    <phoneticPr fontId="1"/>
  </si>
  <si>
    <t>4日目</t>
    <rPh sb="1" eb="2">
      <t>ニチ</t>
    </rPh>
    <rPh sb="2" eb="3">
      <t>メ</t>
    </rPh>
    <phoneticPr fontId="1"/>
  </si>
  <si>
    <t>4日目AM</t>
    <rPh sb="1" eb="2">
      <t>ニチ</t>
    </rPh>
    <rPh sb="2" eb="3">
      <t>メ</t>
    </rPh>
    <phoneticPr fontId="1"/>
  </si>
  <si>
    <t>4日目PM</t>
    <rPh sb="1" eb="2">
      <t>ニチ</t>
    </rPh>
    <rPh sb="2" eb="3">
      <t>メ</t>
    </rPh>
    <phoneticPr fontId="1"/>
  </si>
  <si>
    <t>5日目</t>
    <rPh sb="1" eb="2">
      <t>ニチ</t>
    </rPh>
    <rPh sb="2" eb="3">
      <t>メ</t>
    </rPh>
    <phoneticPr fontId="1"/>
  </si>
  <si>
    <t>5日目AM</t>
    <rPh sb="1" eb="2">
      <t>ニチ</t>
    </rPh>
    <rPh sb="2" eb="3">
      <t>メ</t>
    </rPh>
    <phoneticPr fontId="1"/>
  </si>
  <si>
    <t>5日目PM</t>
    <rPh sb="1" eb="2">
      <t>ニチ</t>
    </rPh>
    <rPh sb="2" eb="3">
      <t>メ</t>
    </rPh>
    <phoneticPr fontId="1"/>
  </si>
  <si>
    <t>対応</t>
    <rPh sb="0" eb="2">
      <t>タイオウ</t>
    </rPh>
    <phoneticPr fontId="1"/>
  </si>
  <si>
    <t>担当部署</t>
    <rPh sb="0" eb="2">
      <t>タントウ</t>
    </rPh>
    <rPh sb="2" eb="4">
      <t>ブショ</t>
    </rPh>
    <phoneticPr fontId="1"/>
  </si>
  <si>
    <t>担当者名</t>
    <rPh sb="0" eb="3">
      <t>タントウシャ</t>
    </rPh>
    <rPh sb="3" eb="4">
      <t>メイ</t>
    </rPh>
    <phoneticPr fontId="1"/>
  </si>
  <si>
    <t>🏣</t>
    <phoneticPr fontId="1"/>
  </si>
  <si>
    <t>住所</t>
    <rPh sb="0" eb="2">
      <t>ジュウショ</t>
    </rPh>
    <phoneticPr fontId="1"/>
  </si>
  <si>
    <t>ＴＥＬ</t>
    <phoneticPr fontId="1"/>
  </si>
  <si>
    <t>ＦＡＸ</t>
    <phoneticPr fontId="1"/>
  </si>
  <si>
    <t>E-Mail</t>
    <phoneticPr fontId="1"/>
  </si>
  <si>
    <t>協力機関名の要項記載</t>
    <rPh sb="0" eb="2">
      <t>キョウリョク</t>
    </rPh>
    <rPh sb="2" eb="4">
      <t>キカン</t>
    </rPh>
    <rPh sb="4" eb="5">
      <t>メイ</t>
    </rPh>
    <rPh sb="6" eb="8">
      <t>ヨウコウ</t>
    </rPh>
    <rPh sb="8" eb="10">
      <t>キサイ</t>
    </rPh>
    <phoneticPr fontId="1"/>
  </si>
  <si>
    <t>1日目</t>
    <phoneticPr fontId="1"/>
  </si>
  <si>
    <t>5日目</t>
    <phoneticPr fontId="1"/>
  </si>
  <si>
    <t>4日目</t>
    <phoneticPr fontId="1"/>
  </si>
  <si>
    <t>会場（１）</t>
    <rPh sb="0" eb="2">
      <t>カイジョウ</t>
    </rPh>
    <phoneticPr fontId="1"/>
  </si>
  <si>
    <t>会場名</t>
    <rPh sb="0" eb="2">
      <t>カイジョウ</t>
    </rPh>
    <rPh sb="2" eb="3">
      <t>メイ</t>
    </rPh>
    <phoneticPr fontId="1"/>
  </si>
  <si>
    <t>控室名</t>
    <rPh sb="0" eb="2">
      <t>ヒカエシツ</t>
    </rPh>
    <rPh sb="2" eb="3">
      <t>メイ</t>
    </rPh>
    <phoneticPr fontId="1"/>
  </si>
  <si>
    <t>🏣</t>
    <phoneticPr fontId="1"/>
  </si>
  <si>
    <t>会場TEL</t>
    <rPh sb="0" eb="2">
      <t>カイジョウ</t>
    </rPh>
    <phoneticPr fontId="1"/>
  </si>
  <si>
    <t>会場最寄駅</t>
    <rPh sb="0" eb="2">
      <t>カイジョウ</t>
    </rPh>
    <rPh sb="2" eb="4">
      <t>モヨ</t>
    </rPh>
    <rPh sb="4" eb="5">
      <t>エキ</t>
    </rPh>
    <phoneticPr fontId="1"/>
  </si>
  <si>
    <t>徒歩・タクシー</t>
    <rPh sb="0" eb="2">
      <t>トホ</t>
    </rPh>
    <phoneticPr fontId="1"/>
  </si>
  <si>
    <t>駅から何分</t>
    <rPh sb="0" eb="1">
      <t>エキ</t>
    </rPh>
    <rPh sb="3" eb="4">
      <t>ナン</t>
    </rPh>
    <rPh sb="4" eb="5">
      <t>フン</t>
    </rPh>
    <phoneticPr fontId="1"/>
  </si>
  <si>
    <t>駐車場</t>
    <rPh sb="0" eb="2">
      <t>チュウシャ</t>
    </rPh>
    <rPh sb="2" eb="3">
      <t>バ</t>
    </rPh>
    <phoneticPr fontId="1"/>
  </si>
  <si>
    <t>会場（２）</t>
    <rPh sb="0" eb="2">
      <t>カイジョウ</t>
    </rPh>
    <phoneticPr fontId="1"/>
  </si>
  <si>
    <t>当日担当部署</t>
    <rPh sb="0" eb="2">
      <t>トウジツ</t>
    </rPh>
    <rPh sb="2" eb="4">
      <t>タントウ</t>
    </rPh>
    <rPh sb="4" eb="6">
      <t>ブショ</t>
    </rPh>
    <phoneticPr fontId="1"/>
  </si>
  <si>
    <t>当日担当者</t>
    <rPh sb="0" eb="2">
      <t>トウジツ</t>
    </rPh>
    <rPh sb="2" eb="5">
      <t>タントウシャ</t>
    </rPh>
    <phoneticPr fontId="1"/>
  </si>
  <si>
    <t>当日緊急連絡先</t>
    <rPh sb="0" eb="2">
      <t>トウジツ</t>
    </rPh>
    <rPh sb="2" eb="4">
      <t>キンキュウ</t>
    </rPh>
    <rPh sb="4" eb="7">
      <t>レンラクサキ</t>
    </rPh>
    <phoneticPr fontId="1"/>
  </si>
  <si>
    <t>使用機材</t>
    <rPh sb="0" eb="2">
      <t>シヨウ</t>
    </rPh>
    <rPh sb="2" eb="4">
      <t>キザイ</t>
    </rPh>
    <phoneticPr fontId="1"/>
  </si>
  <si>
    <t>プロジェクター・スクリーン</t>
    <phoneticPr fontId="1"/>
  </si>
  <si>
    <t>レーザーポインター</t>
    <phoneticPr fontId="1"/>
  </si>
  <si>
    <t>Office</t>
    <phoneticPr fontId="1"/>
  </si>
  <si>
    <t>要項記載の研修問合せ先</t>
    <rPh sb="5" eb="7">
      <t>ケンシュウ</t>
    </rPh>
    <rPh sb="7" eb="9">
      <t>トイアワ</t>
    </rPh>
    <rPh sb="10" eb="11">
      <t>サキ</t>
    </rPh>
    <phoneticPr fontId="1"/>
  </si>
  <si>
    <t>送付先</t>
    <rPh sb="0" eb="3">
      <t>ソウフサキ</t>
    </rPh>
    <phoneticPr fontId="1"/>
  </si>
  <si>
    <t>要項</t>
    <rPh sb="0" eb="1">
      <t>ヨウ</t>
    </rPh>
    <rPh sb="1" eb="2">
      <t>コウ</t>
    </rPh>
    <phoneticPr fontId="1"/>
  </si>
  <si>
    <t>物品</t>
    <phoneticPr fontId="1"/>
  </si>
  <si>
    <t>要項記載</t>
    <rPh sb="0" eb="2">
      <t>ヨウコウ</t>
    </rPh>
    <rPh sb="2" eb="4">
      <t>キサイ</t>
    </rPh>
    <phoneticPr fontId="1"/>
  </si>
  <si>
    <t>問合せ先</t>
    <rPh sb="0" eb="2">
      <t>トイアワ</t>
    </rPh>
    <rPh sb="3" eb="4">
      <t>サキ</t>
    </rPh>
    <phoneticPr fontId="1"/>
  </si>
  <si>
    <t>募集研修名</t>
    <rPh sb="0" eb="2">
      <t>ボシュウ</t>
    </rPh>
    <rPh sb="2" eb="4">
      <t>ケンシュウ</t>
    </rPh>
    <rPh sb="4" eb="5">
      <t>メイ</t>
    </rPh>
    <phoneticPr fontId="1"/>
  </si>
  <si>
    <t>要項記載の研修問合せ先</t>
    <rPh sb="0" eb="2">
      <t>ヨウコウ</t>
    </rPh>
    <rPh sb="2" eb="4">
      <t>キサイ</t>
    </rPh>
    <phoneticPr fontId="1"/>
  </si>
  <si>
    <t>送付先／要項／講義資料／物品</t>
    <rPh sb="0" eb="3">
      <t>ソウフサキ</t>
    </rPh>
    <rPh sb="4" eb="5">
      <t>ヨウ</t>
    </rPh>
    <rPh sb="5" eb="6">
      <t>コウ</t>
    </rPh>
    <rPh sb="7" eb="9">
      <t>コウギ</t>
    </rPh>
    <rPh sb="9" eb="11">
      <t>シリョウ</t>
    </rPh>
    <rPh sb="12" eb="14">
      <t>ブッピン</t>
    </rPh>
    <phoneticPr fontId="1"/>
  </si>
  <si>
    <t>Windows</t>
    <phoneticPr fontId="1"/>
  </si>
  <si>
    <t>Office</t>
    <phoneticPr fontId="1"/>
  </si>
  <si>
    <t>駐車場</t>
    <rPh sb="0" eb="3">
      <t>チュウシャジョウ</t>
    </rPh>
    <phoneticPr fontId="1"/>
  </si>
  <si>
    <t>対応</t>
    <phoneticPr fontId="1"/>
  </si>
  <si>
    <t>対応</t>
    <phoneticPr fontId="1"/>
  </si>
  <si>
    <t>対応</t>
    <phoneticPr fontId="1"/>
  </si>
  <si>
    <t>対応</t>
    <phoneticPr fontId="1"/>
  </si>
  <si>
    <t>連絡相談事項</t>
    <rPh sb="0" eb="2">
      <t>レンラク</t>
    </rPh>
    <rPh sb="2" eb="4">
      <t>ソウダン</t>
    </rPh>
    <rPh sb="4" eb="6">
      <t>ジコウ</t>
    </rPh>
    <phoneticPr fontId="1"/>
  </si>
  <si>
    <t>（ドロップダウンリスト用）</t>
    <phoneticPr fontId="1"/>
  </si>
  <si>
    <t>1A講師</t>
    <phoneticPr fontId="1"/>
  </si>
  <si>
    <t>1P講師</t>
    <phoneticPr fontId="1"/>
  </si>
  <si>
    <t>2A講師</t>
    <phoneticPr fontId="1"/>
  </si>
  <si>
    <t>2P講師</t>
    <phoneticPr fontId="1"/>
  </si>
  <si>
    <t>3A講師</t>
    <phoneticPr fontId="1"/>
  </si>
  <si>
    <t>3P講師</t>
    <phoneticPr fontId="1"/>
  </si>
  <si>
    <t>4A講師</t>
    <phoneticPr fontId="1"/>
  </si>
  <si>
    <t>4P講師</t>
    <phoneticPr fontId="1"/>
  </si>
  <si>
    <t>5A講師</t>
    <phoneticPr fontId="1"/>
  </si>
  <si>
    <t>5P講師</t>
    <phoneticPr fontId="1"/>
  </si>
  <si>
    <t>－</t>
  </si>
  <si>
    <t>時間</t>
    <rPh sb="0" eb="2">
      <t>ジカン</t>
    </rPh>
    <phoneticPr fontId="1"/>
  </si>
  <si>
    <t>科目名</t>
    <rPh sb="0" eb="2">
      <t>カモク</t>
    </rPh>
    <rPh sb="2" eb="3">
      <t>メイ</t>
    </rPh>
    <phoneticPr fontId="20"/>
  </si>
  <si>
    <t>科目定員</t>
    <rPh sb="0" eb="2">
      <t>カモク</t>
    </rPh>
    <rPh sb="2" eb="4">
      <t>テイイン</t>
    </rPh>
    <phoneticPr fontId="20"/>
  </si>
  <si>
    <t>係員</t>
    <rPh sb="0" eb="2">
      <t>カカリイン</t>
    </rPh>
    <phoneticPr fontId="28"/>
  </si>
  <si>
    <t>家庭で使える福祉用具</t>
    <rPh sb="0" eb="2">
      <t>カテイ</t>
    </rPh>
    <rPh sb="3" eb="4">
      <t>ツカ</t>
    </rPh>
    <rPh sb="6" eb="8">
      <t>フクシ</t>
    </rPh>
    <rPh sb="8" eb="10">
      <t>ヨウグ</t>
    </rPh>
    <phoneticPr fontId="28"/>
  </si>
  <si>
    <t>知っておきたい高齢者の排泄トラブル～排泄トラブルの原因と対応～</t>
    <rPh sb="0" eb="1">
      <t>シ</t>
    </rPh>
    <rPh sb="7" eb="10">
      <t>コウレイシャ</t>
    </rPh>
    <rPh sb="11" eb="13">
      <t>ハイセツ</t>
    </rPh>
    <rPh sb="18" eb="20">
      <t>ハイセツ</t>
    </rPh>
    <rPh sb="25" eb="27">
      <t>ゲンイン</t>
    </rPh>
    <rPh sb="28" eb="30">
      <t>タイオウ</t>
    </rPh>
    <phoneticPr fontId="28"/>
  </si>
  <si>
    <t>排泄ケアのポイントと福祉用具の活用</t>
  </si>
  <si>
    <t>認知症の方の介護者に対する理解と支援</t>
    <rPh sb="4" eb="5">
      <t>カタ</t>
    </rPh>
    <rPh sb="10" eb="11">
      <t>タイ</t>
    </rPh>
    <phoneticPr fontId="28"/>
  </si>
  <si>
    <t>講師名</t>
    <rPh sb="0" eb="2">
      <t>コウシ</t>
    </rPh>
    <rPh sb="2" eb="3">
      <t>メイ</t>
    </rPh>
    <phoneticPr fontId="1"/>
  </si>
  <si>
    <t>★対応あり</t>
    <rPh sb="1" eb="3">
      <t>タイオウ</t>
    </rPh>
    <phoneticPr fontId="28"/>
  </si>
  <si>
    <t>一般</t>
    <rPh sb="0" eb="2">
      <t>イッパン</t>
    </rPh>
    <phoneticPr fontId="1"/>
  </si>
  <si>
    <t>現任介護職員</t>
    <rPh sb="0" eb="2">
      <t>ゲンニン</t>
    </rPh>
    <rPh sb="2" eb="4">
      <t>カイゴ</t>
    </rPh>
    <rPh sb="4" eb="6">
      <t>ショクイン</t>
    </rPh>
    <phoneticPr fontId="1"/>
  </si>
  <si>
    <t>介護支援専門員</t>
    <rPh sb="0" eb="2">
      <t>カイゴ</t>
    </rPh>
    <rPh sb="2" eb="4">
      <t>シエン</t>
    </rPh>
    <rPh sb="4" eb="7">
      <t>センモンイン</t>
    </rPh>
    <phoneticPr fontId="1"/>
  </si>
  <si>
    <t>対象者</t>
    <rPh sb="0" eb="2">
      <t>タイショウ</t>
    </rPh>
    <rPh sb="2" eb="3">
      <t>シャ</t>
    </rPh>
    <phoneticPr fontId="1"/>
  </si>
  <si>
    <t>対象者</t>
    <rPh sb="0" eb="2">
      <t>タイショウ</t>
    </rPh>
    <rPh sb="2" eb="3">
      <t>シャ</t>
    </rPh>
    <phoneticPr fontId="1"/>
  </si>
  <si>
    <t>（TEL　内線）</t>
    <rPh sb="5" eb="7">
      <t>ナイセン</t>
    </rPh>
    <phoneticPr fontId="1"/>
  </si>
  <si>
    <t>ＤＶＤ再生</t>
    <rPh sb="3" eb="5">
      <t>サイセイ</t>
    </rPh>
    <phoneticPr fontId="1"/>
  </si>
  <si>
    <t>USB可</t>
    <rPh sb="3" eb="4">
      <t>カ</t>
    </rPh>
    <phoneticPr fontId="1"/>
  </si>
  <si>
    <t>ピンマイク</t>
    <phoneticPr fontId="1"/>
  </si>
  <si>
    <t>USB</t>
    <phoneticPr fontId="1"/>
  </si>
  <si>
    <t>住所：</t>
    <rPh sb="0" eb="2">
      <t>ジュウショ</t>
    </rPh>
    <phoneticPr fontId="1"/>
  </si>
  <si>
    <t>TEL:</t>
    <phoneticPr fontId="1"/>
  </si>
  <si>
    <t>TEL:</t>
    <phoneticPr fontId="1"/>
  </si>
  <si>
    <t>問合先名:</t>
    <rPh sb="0" eb="2">
      <t>トイアワ</t>
    </rPh>
    <rPh sb="2" eb="3">
      <t>サキ</t>
    </rPh>
    <rPh sb="3" eb="4">
      <t>メイ</t>
    </rPh>
    <phoneticPr fontId="1"/>
  </si>
  <si>
    <t>送付先名:</t>
    <rPh sb="0" eb="3">
      <t>ソウフサキ</t>
    </rPh>
    <rPh sb="3" eb="4">
      <t>メイ</t>
    </rPh>
    <phoneticPr fontId="1"/>
  </si>
  <si>
    <t>（要項送付先名）</t>
    <rPh sb="1" eb="3">
      <t>ヨウコウ</t>
    </rPh>
    <rPh sb="3" eb="6">
      <t>ソウフサキ</t>
    </rPh>
    <rPh sb="6" eb="7">
      <t>メイ</t>
    </rPh>
    <phoneticPr fontId="1"/>
  </si>
  <si>
    <t>（物品送付先名）</t>
    <rPh sb="1" eb="3">
      <t>ブッピン</t>
    </rPh>
    <rPh sb="3" eb="6">
      <t>ソウフサキ</t>
    </rPh>
    <rPh sb="6" eb="7">
      <t>メイ</t>
    </rPh>
    <phoneticPr fontId="1"/>
  </si>
  <si>
    <t>↓資料送付先TEL下4桁</t>
    <rPh sb="1" eb="3">
      <t>シリョウ</t>
    </rPh>
    <rPh sb="3" eb="6">
      <t>ソウフサキ</t>
    </rPh>
    <rPh sb="9" eb="10">
      <t>シモ</t>
    </rPh>
    <rPh sb="11" eb="12">
      <t>ケタ</t>
    </rPh>
    <phoneticPr fontId="1"/>
  </si>
  <si>
    <t>プロジェクター・スクリーン</t>
    <phoneticPr fontId="1"/>
  </si>
  <si>
    <t>レーザーポインター</t>
    <phoneticPr fontId="1"/>
  </si>
  <si>
    <t>ノートパソコン</t>
    <phoneticPr fontId="1"/>
  </si>
  <si>
    <t>PC/Windows</t>
    <phoneticPr fontId="1"/>
  </si>
  <si>
    <t>送付先／講義資料</t>
    <phoneticPr fontId="1"/>
  </si>
  <si>
    <t>送付先／物品</t>
    <phoneticPr fontId="1"/>
  </si>
  <si>
    <t>ピンマイク</t>
    <phoneticPr fontId="1"/>
  </si>
  <si>
    <t>スピーカー</t>
    <phoneticPr fontId="1"/>
  </si>
  <si>
    <t>ノートパソコンデバイス</t>
    <phoneticPr fontId="1"/>
  </si>
  <si>
    <t>Windows・Office
バージョン</t>
    <phoneticPr fontId="1"/>
  </si>
  <si>
    <t>福祉用具入門～力のいらない介護～</t>
    <phoneticPr fontId="28"/>
  </si>
  <si>
    <t>（県薬剤師会連携）介護支援専門員として知っておきたい高齢者の薬物療法の問題点と対策</t>
    <phoneticPr fontId="28"/>
  </si>
  <si>
    <t>2時間（水曜日実施）</t>
    <rPh sb="1" eb="3">
      <t>ジカン</t>
    </rPh>
    <phoneticPr fontId="28"/>
  </si>
  <si>
    <t>2時間（水曜日、14時以降実施）</t>
    <rPh sb="1" eb="3">
      <t>ジカン</t>
    </rPh>
    <phoneticPr fontId="28"/>
  </si>
  <si>
    <t>家庭介護に必要な介護技術入門①～体位変換と移乗の介助～</t>
    <rPh sb="0" eb="2">
      <t>カテイ</t>
    </rPh>
    <rPh sb="2" eb="4">
      <t>カイゴ</t>
    </rPh>
    <rPh sb="5" eb="7">
      <t>ヒツヨウ</t>
    </rPh>
    <rPh sb="8" eb="10">
      <t>カイゴ</t>
    </rPh>
    <rPh sb="10" eb="12">
      <t>ギジュツ</t>
    </rPh>
    <rPh sb="12" eb="14">
      <t>ニュウモン</t>
    </rPh>
    <rPh sb="16" eb="20">
      <t>タイイヘンカン</t>
    </rPh>
    <rPh sb="21" eb="23">
      <t>イジョウ</t>
    </rPh>
    <rPh sb="24" eb="26">
      <t>カイジョ</t>
    </rPh>
    <phoneticPr fontId="20"/>
  </si>
  <si>
    <t>家庭介護に必要な介護技術入門②～車椅子介助の基本～</t>
    <rPh sb="0" eb="2">
      <t>カテイ</t>
    </rPh>
    <rPh sb="2" eb="4">
      <t>カイゴ</t>
    </rPh>
    <rPh sb="5" eb="7">
      <t>ヒツヨウ</t>
    </rPh>
    <rPh sb="8" eb="10">
      <t>カイゴ</t>
    </rPh>
    <rPh sb="10" eb="12">
      <t>ギジュツ</t>
    </rPh>
    <rPh sb="12" eb="14">
      <t>ニュウモン</t>
    </rPh>
    <rPh sb="16" eb="17">
      <t>クルマ</t>
    </rPh>
    <rPh sb="17" eb="19">
      <t>イス</t>
    </rPh>
    <rPh sb="19" eb="21">
      <t>カイジョ</t>
    </rPh>
    <rPh sb="22" eb="24">
      <t>キホン</t>
    </rPh>
    <phoneticPr fontId="20"/>
  </si>
  <si>
    <t>家庭介護に必要な介護技術入門③～排泄介助の基本：トイレへの移動・ポータブルトイレの利用～</t>
    <rPh sb="0" eb="2">
      <t>カテイ</t>
    </rPh>
    <rPh sb="2" eb="4">
      <t>カイゴ</t>
    </rPh>
    <rPh sb="5" eb="7">
      <t>ヒツヨウ</t>
    </rPh>
    <rPh sb="8" eb="10">
      <t>カイゴ</t>
    </rPh>
    <rPh sb="10" eb="12">
      <t>ギジュツ</t>
    </rPh>
    <rPh sb="12" eb="14">
      <t>ニュウモン</t>
    </rPh>
    <rPh sb="16" eb="18">
      <t>ハイセツ</t>
    </rPh>
    <rPh sb="18" eb="20">
      <t>カイジョ</t>
    </rPh>
    <rPh sb="21" eb="23">
      <t>キホン</t>
    </rPh>
    <rPh sb="29" eb="31">
      <t>イドウ</t>
    </rPh>
    <rPh sb="41" eb="43">
      <t>リヨウ</t>
    </rPh>
    <phoneticPr fontId="20"/>
  </si>
  <si>
    <t>家庭介護に必要な介護技術入門④～食事介助～</t>
    <rPh sb="0" eb="2">
      <t>カテイ</t>
    </rPh>
    <rPh sb="2" eb="4">
      <t>カイゴ</t>
    </rPh>
    <rPh sb="5" eb="7">
      <t>ヒツヨウ</t>
    </rPh>
    <rPh sb="8" eb="10">
      <t>カイゴ</t>
    </rPh>
    <rPh sb="10" eb="12">
      <t>ギジュツ</t>
    </rPh>
    <rPh sb="12" eb="14">
      <t>ニュウモン</t>
    </rPh>
    <rPh sb="16" eb="18">
      <t>ショクジ</t>
    </rPh>
    <rPh sb="18" eb="20">
      <t>カイジョ</t>
    </rPh>
    <phoneticPr fontId="28"/>
  </si>
  <si>
    <t>家庭介護に必要な介護技術入門⑤～衣服の着脱・清拭の介助～</t>
    <rPh sb="0" eb="2">
      <t>カテイ</t>
    </rPh>
    <rPh sb="2" eb="4">
      <t>カイゴ</t>
    </rPh>
    <rPh sb="5" eb="7">
      <t>ヒツヨウ</t>
    </rPh>
    <rPh sb="8" eb="10">
      <t>カイゴ</t>
    </rPh>
    <rPh sb="10" eb="12">
      <t>ギジュツ</t>
    </rPh>
    <rPh sb="12" eb="14">
      <t>ニュウモン</t>
    </rPh>
    <rPh sb="16" eb="18">
      <t>イフク</t>
    </rPh>
    <rPh sb="19" eb="21">
      <t>チャクダツ</t>
    </rPh>
    <rPh sb="22" eb="24">
      <t>セイシキ</t>
    </rPh>
    <rPh sb="25" eb="27">
      <t>カイジョ</t>
    </rPh>
    <phoneticPr fontId="20"/>
  </si>
  <si>
    <t>2時間（原則(13時～16時)の間に実施）</t>
    <rPh sb="1" eb="3">
      <t>ジカン</t>
    </rPh>
    <phoneticPr fontId="28"/>
  </si>
  <si>
    <t>2時間（4月～9月：木曜日14時以降／10月～3月：水曜日14時以降実施）</t>
    <rPh sb="1" eb="3">
      <t>ジカン</t>
    </rPh>
    <phoneticPr fontId="28"/>
  </si>
  <si>
    <t>褥瘡のケアとその予防について　　　</t>
    <phoneticPr fontId="1"/>
  </si>
  <si>
    <t>基礎から学べる介護技術①～体位変換と移乗の基本～</t>
    <phoneticPr fontId="28"/>
  </si>
  <si>
    <t>基礎から学べる介護技術②～口腔ケアの基本～</t>
    <phoneticPr fontId="20"/>
  </si>
  <si>
    <t>基礎から学べる介護技術③～排泄介助の基本：トイレへの移乗・ポータブルトイレの利用～</t>
    <phoneticPr fontId="20"/>
  </si>
  <si>
    <t>基礎から学べる介護技術④～食事介助の基本～</t>
    <phoneticPr fontId="20"/>
  </si>
  <si>
    <t>基礎から学べる介護技術⑤～衣服の着脱・清拭の基本～</t>
    <phoneticPr fontId="20"/>
  </si>
  <si>
    <t>（県柔道整復師会連携）介護職員のための運動器の障害予防教室～肩・腰・膝を中心に～</t>
    <rPh sb="25" eb="27">
      <t>ヨボウ</t>
    </rPh>
    <phoneticPr fontId="20"/>
  </si>
  <si>
    <t>3時間（午後実施）</t>
    <rPh sb="1" eb="3">
      <t>ジカン</t>
    </rPh>
    <phoneticPr fontId="28"/>
  </si>
  <si>
    <t>ご提出先：日本福祉大学社会福祉総合研修センター</t>
    <phoneticPr fontId="1"/>
  </si>
  <si>
    <t>＜ 対　面 ＞</t>
    <rPh sb="2" eb="3">
      <t>タイ</t>
    </rPh>
    <rPh sb="4" eb="5">
      <t>メン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</si>
  <si>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</si>
  <si>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</si>
  <si>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</si>
  <si>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</si>
  <si>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</si>
  <si>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</si>
  <si>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</si>
  <si>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</si>
  <si>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</si>
  <si>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r>
      <t>　　</t>
    </r>
    <r>
      <rPr>
        <sz val="9"/>
        <color theme="1"/>
        <rFont val="Meiryo UI"/>
        <family val="3"/>
        <charset val="128"/>
      </rPr>
      <t>□</t>
    </r>
    <r>
      <rPr>
        <sz val="8"/>
        <color theme="1"/>
        <rFont val="Meiryo UI"/>
        <family val="3"/>
        <charset val="128"/>
      </rPr>
      <t>申請一覧入力　　　　</t>
    </r>
    <r>
      <rPr>
        <sz val="9"/>
        <color theme="1"/>
        <rFont val="Meiryo UI"/>
        <family val="3"/>
        <charset val="128"/>
      </rPr>
      <t>□</t>
    </r>
    <r>
      <rPr>
        <sz val="8"/>
        <color theme="1"/>
        <rFont val="Meiryo UI"/>
        <family val="3"/>
        <charset val="128"/>
      </rPr>
      <t>月別一覧入力　　　　　</t>
    </r>
    <r>
      <rPr>
        <sz val="9"/>
        <color theme="1"/>
        <rFont val="Meiryo UI"/>
        <family val="3"/>
        <charset val="128"/>
      </rPr>
      <t>□</t>
    </r>
    <r>
      <rPr>
        <sz val="8"/>
        <color theme="1"/>
        <rFont val="Meiryo UI"/>
        <family val="3"/>
        <charset val="128"/>
      </rPr>
      <t>地図　</t>
    </r>
    <rPh sb="3" eb="5">
      <t>シンセイ</t>
    </rPh>
    <rPh sb="5" eb="7">
      <t>イチラン</t>
    </rPh>
    <rPh sb="7" eb="9">
      <t>ニュウリョク</t>
    </rPh>
    <rPh sb="14" eb="16">
      <t>ツキベツ</t>
    </rPh>
    <rPh sb="16" eb="18">
      <t>イチラン</t>
    </rPh>
    <rPh sb="18" eb="20">
      <t>ニュウリョク</t>
    </rPh>
    <rPh sb="26" eb="28">
      <t>チズ</t>
    </rPh>
    <phoneticPr fontId="1"/>
  </si>
  <si>
    <t>曜日</t>
    <rPh sb="0" eb="2">
      <t>ヨウビ</t>
    </rPh>
    <phoneticPr fontId="1"/>
  </si>
  <si>
    <t>(月)</t>
    <rPh sb="1" eb="2">
      <t>ゲツ</t>
    </rPh>
    <phoneticPr fontId="1"/>
  </si>
  <si>
    <t>(火)</t>
    <rPh sb="1" eb="2">
      <t>ヒ</t>
    </rPh>
    <phoneticPr fontId="1"/>
  </si>
  <si>
    <t>(水)</t>
    <rPh sb="1" eb="2">
      <t>スイ</t>
    </rPh>
    <phoneticPr fontId="1"/>
  </si>
  <si>
    <t>(木)</t>
    <rPh sb="1" eb="2">
      <t>キ</t>
    </rPh>
    <phoneticPr fontId="1"/>
  </si>
  <si>
    <t>(金)</t>
    <rPh sb="1" eb="2">
      <t>キン</t>
    </rPh>
    <phoneticPr fontId="1"/>
  </si>
  <si>
    <t>(土)</t>
    <rPh sb="1" eb="2">
      <t>ド</t>
    </rPh>
    <phoneticPr fontId="1"/>
  </si>
  <si>
    <t>(日)</t>
    <rPh sb="1" eb="2">
      <t>ニチ</t>
    </rPh>
    <phoneticPr fontId="1"/>
  </si>
  <si>
    <t>　USB差込（外部入力）</t>
    <rPh sb="4" eb="6">
      <t>サシコミ</t>
    </rPh>
    <rPh sb="7" eb="9">
      <t>ガイブ</t>
    </rPh>
    <rPh sb="9" eb="11">
      <t>ニュウリョク</t>
    </rPh>
    <phoneticPr fontId="1"/>
  </si>
  <si>
    <t>　DVD再生</t>
    <rPh sb="4" eb="6">
      <t>サイセイ</t>
    </rPh>
    <phoneticPr fontId="1"/>
  </si>
  <si>
    <t>要項送付先名</t>
    <rPh sb="0" eb="2">
      <t>ヨウコウ</t>
    </rPh>
    <rPh sb="2" eb="5">
      <t>ソウフサキ</t>
    </rPh>
    <rPh sb="5" eb="6">
      <t>メイ</t>
    </rPh>
    <phoneticPr fontId="1"/>
  </si>
  <si>
    <r>
      <rPr>
        <sz val="10"/>
        <rFont val="Meiryo UI"/>
        <family val="3"/>
        <charset val="128"/>
      </rPr>
      <t>（</t>
    </r>
    <r>
      <rPr>
        <u/>
        <sz val="10"/>
        <rFont val="Meiryo UI"/>
        <family val="3"/>
        <charset val="128"/>
      </rPr>
      <t>その他</t>
    </r>
    <r>
      <rPr>
        <sz val="10"/>
        <rFont val="Meiryo UI"/>
        <family val="3"/>
        <charset val="128"/>
      </rPr>
      <t>）</t>
    </r>
    <phoneticPr fontId="1"/>
  </si>
  <si>
    <t>の場合</t>
    <phoneticPr fontId="1"/>
  </si>
  <si>
    <t>資料送付先名</t>
    <rPh sb="0" eb="2">
      <t>シリョウ</t>
    </rPh>
    <rPh sb="2" eb="5">
      <t>ソウフサキ</t>
    </rPh>
    <rPh sb="5" eb="6">
      <t>メイ</t>
    </rPh>
    <phoneticPr fontId="1"/>
  </si>
  <si>
    <t>物品送付先名</t>
    <rPh sb="0" eb="2">
      <t>ブッピン</t>
    </rPh>
    <rPh sb="2" eb="5">
      <t>ソウフサキ</t>
    </rPh>
    <rPh sb="5" eb="6">
      <t>メイ</t>
    </rPh>
    <phoneticPr fontId="1"/>
  </si>
  <si>
    <t>資料</t>
    <phoneticPr fontId="1"/>
  </si>
  <si>
    <t>（資料送付先名）</t>
    <rPh sb="1" eb="3">
      <t>シリョウ</t>
    </rPh>
    <rPh sb="3" eb="6">
      <t>ソウフサキ</t>
    </rPh>
    <rPh sb="6" eb="7">
      <t>メイ</t>
    </rPh>
    <phoneticPr fontId="1"/>
  </si>
  <si>
    <t>識別コード（自動表示）</t>
    <rPh sb="0" eb="2">
      <t>シキベツ</t>
    </rPh>
    <phoneticPr fontId="1"/>
  </si>
  <si>
    <t>地図無</t>
  </si>
  <si>
    <t>←地図提出がある場合は、ドロップダウンリストから選択してください</t>
    <rPh sb="1" eb="3">
      <t>チズ</t>
    </rPh>
    <rPh sb="3" eb="5">
      <t>テイシュツ</t>
    </rPh>
    <phoneticPr fontId="1"/>
  </si>
  <si>
    <t>←駅スパの交通手段に合わせて、修正が必要な場合があります（徒歩orタクシー）</t>
    <rPh sb="15" eb="17">
      <t>シュウセイ</t>
    </rPh>
    <rPh sb="29" eb="31">
      <t>トホ</t>
    </rPh>
    <phoneticPr fontId="1"/>
  </si>
  <si>
    <t>科目入替／USB／DVD再生</t>
    <rPh sb="0" eb="2">
      <t>カモク</t>
    </rPh>
    <rPh sb="2" eb="4">
      <t>イレカエ</t>
    </rPh>
    <rPh sb="12" eb="14">
      <t>サイセイ</t>
    </rPh>
    <phoneticPr fontId="1"/>
  </si>
  <si>
    <t>種別（要項データ用）</t>
    <rPh sb="0" eb="2">
      <t>シュベツ</t>
    </rPh>
    <rPh sb="3" eb="5">
      <t>ヨウコウ</t>
    </rPh>
    <rPh sb="8" eb="9">
      <t>ヨウ</t>
    </rPh>
    <phoneticPr fontId="1"/>
  </si>
  <si>
    <t>時間数（要項データ用）</t>
    <rPh sb="0" eb="2">
      <t>ジカン</t>
    </rPh>
    <rPh sb="2" eb="3">
      <t>スウ</t>
    </rPh>
    <rPh sb="4" eb="6">
      <t>ヨウコウ</t>
    </rPh>
    <rPh sb="9" eb="10">
      <t>ヨウ</t>
    </rPh>
    <phoneticPr fontId="1"/>
  </si>
  <si>
    <t>科目名（要項データ用：（県薬剤師会連携)と(県柔道整復師会連携）を削除しています）</t>
    <rPh sb="0" eb="2">
      <t>カモク</t>
    </rPh>
    <rPh sb="2" eb="3">
      <t>メイ</t>
    </rPh>
    <rPh sb="4" eb="6">
      <t>ヨウコウ</t>
    </rPh>
    <rPh sb="9" eb="10">
      <t>ヨウ</t>
    </rPh>
    <rPh sb="33" eb="35">
      <t>サクジョ</t>
    </rPh>
    <phoneticPr fontId="1"/>
  </si>
  <si>
    <t>/</t>
  </si>
  <si>
    <t>Windows10</t>
    <phoneticPr fontId="1"/>
  </si>
  <si>
    <t>Windows11</t>
    <phoneticPr fontId="1"/>
  </si>
  <si>
    <t>Office2016</t>
    <phoneticPr fontId="1"/>
  </si>
  <si>
    <t>Office2021</t>
    <phoneticPr fontId="1"/>
  </si>
  <si>
    <t>Office365</t>
    <phoneticPr fontId="1"/>
  </si>
  <si>
    <t>/</t>
    <phoneticPr fontId="1"/>
  </si>
  <si>
    <t>/</t>
    <phoneticPr fontId="1"/>
  </si>
  <si>
    <t>△△市</t>
    <phoneticPr fontId="1"/>
  </si>
  <si>
    <t>△△部△△課</t>
    <phoneticPr fontId="1"/>
  </si>
  <si>
    <t>△△</t>
    <phoneticPr fontId="1"/>
  </si>
  <si>
    <t>△△△-△△△△</t>
    <phoneticPr fontId="1"/>
  </si>
  <si>
    <t>△△市△△町△△番地</t>
    <phoneticPr fontId="1"/>
  </si>
  <si>
    <t>△△△△-△△-△△△△</t>
    <phoneticPr fontId="1"/>
  </si>
  <si>
    <t>△△△△</t>
    <phoneticPr fontId="1"/>
  </si>
  <si>
    <t>△△△△@△△.△△.jp</t>
    <phoneticPr fontId="1"/>
  </si>
  <si>
    <t>〇〇〇社会福祉協議会</t>
    <phoneticPr fontId="1"/>
  </si>
  <si>
    <t>〇〇包括支援センター</t>
    <phoneticPr fontId="1"/>
  </si>
  <si>
    <t>〇〇</t>
    <phoneticPr fontId="1"/>
  </si>
  <si>
    <t>〇〇〇-〇〇〇〇</t>
    <phoneticPr fontId="1"/>
  </si>
  <si>
    <t>〇〇市〇〇町〇〇〇番地</t>
    <phoneticPr fontId="1"/>
  </si>
  <si>
    <t>〇〇〇〇-〇〇-〇〇〇〇</t>
    <phoneticPr fontId="1"/>
  </si>
  <si>
    <t>〇〇〇〇@〇〇.〇〇.jp</t>
    <phoneticPr fontId="1"/>
  </si>
  <si>
    <t>△△市役所</t>
    <phoneticPr fontId="1"/>
  </si>
  <si>
    <t>2階 △△会議室</t>
    <phoneticPr fontId="1"/>
  </si>
  <si>
    <t>2階 〇〇会議室</t>
    <phoneticPr fontId="1"/>
  </si>
  <si>
    <t>名鉄　　△△</t>
    <rPh sb="0" eb="2">
      <t>メイテツ</t>
    </rPh>
    <phoneticPr fontId="1"/>
  </si>
  <si>
    <t>△△課</t>
    <phoneticPr fontId="1"/>
  </si>
  <si>
    <t>〇〇福祉センター</t>
    <phoneticPr fontId="1"/>
  </si>
  <si>
    <t>1階 研修室</t>
    <phoneticPr fontId="1"/>
  </si>
  <si>
    <t>1階 講師控室</t>
    <phoneticPr fontId="1"/>
  </si>
  <si>
    <t>JR　　〇〇</t>
    <phoneticPr fontId="1"/>
  </si>
  <si>
    <t>△△市介護教室</t>
    <rPh sb="2" eb="3">
      <t>シ</t>
    </rPh>
    <rPh sb="3" eb="7">
      <t>カイゴキョウシツ</t>
    </rPh>
    <phoneticPr fontId="1"/>
  </si>
  <si>
    <t>〇〇地区協議会</t>
    <phoneticPr fontId="1"/>
  </si>
  <si>
    <t>〇〇市〇〇町〇〇番地</t>
    <phoneticPr fontId="1"/>
  </si>
  <si>
    <t>2時間(13時半か14時開始)水･木を含む</t>
    <rPh sb="1" eb="3">
      <t>ジカン</t>
    </rPh>
    <rPh sb="6" eb="7">
      <t>ジ</t>
    </rPh>
    <rPh sb="7" eb="8">
      <t>ハン</t>
    </rPh>
    <rPh sb="15" eb="16">
      <t>スイ</t>
    </rPh>
    <rPh sb="17" eb="18">
      <t>モク</t>
    </rPh>
    <rPh sb="19" eb="20">
      <t>フク</t>
    </rPh>
    <phoneticPr fontId="28"/>
  </si>
  <si>
    <t>2時間(13時半か14時開始)水･木を含む</t>
    <phoneticPr fontId="28"/>
  </si>
  <si>
    <r>
      <t>値　（</t>
    </r>
    <r>
      <rPr>
        <b/>
        <sz val="9"/>
        <color rgb="FFFF0000"/>
        <rFont val="Meiryo UI"/>
        <family val="3"/>
        <charset val="128"/>
      </rPr>
      <t>確認表のデータsheet　D列・E列</t>
    </r>
    <r>
      <rPr>
        <sz val="9"/>
        <rFont val="Meiryo UI"/>
        <family val="3"/>
        <charset val="128"/>
      </rPr>
      <t>を</t>
    </r>
    <r>
      <rPr>
        <b/>
        <sz val="9"/>
        <color rgb="FFFF0000"/>
        <rFont val="Meiryo UI"/>
        <family val="3"/>
        <charset val="128"/>
      </rPr>
      <t>列ごと【値のみ貼り付け】</t>
    </r>
    <r>
      <rPr>
        <sz val="9"/>
        <rFont val="Meiryo UI"/>
        <family val="3"/>
        <charset val="128"/>
      </rPr>
      <t>してください）</t>
    </r>
    <rPh sb="0" eb="1">
      <t>アタイ</t>
    </rPh>
    <rPh sb="3" eb="6">
      <t>カクニンヒョウ</t>
    </rPh>
    <rPh sb="17" eb="18">
      <t>レツ</t>
    </rPh>
    <rPh sb="20" eb="21">
      <t>レツ</t>
    </rPh>
    <rPh sb="22" eb="23">
      <t>レツ</t>
    </rPh>
    <rPh sb="26" eb="27">
      <t>アタイ</t>
    </rPh>
    <rPh sb="29" eb="30">
      <t>ハ</t>
    </rPh>
    <rPh sb="31" eb="32">
      <t>ツ</t>
    </rPh>
    <phoneticPr fontId="1"/>
  </si>
  <si>
    <r>
      <rPr>
        <b/>
        <sz val="13"/>
        <color theme="8" tint="0.39997558519241921"/>
        <rFont val="Meiryo UI"/>
        <family val="3"/>
        <charset val="128"/>
      </rPr>
      <t>メール：</t>
    </r>
    <r>
      <rPr>
        <b/>
        <u/>
        <sz val="13"/>
        <color theme="8" tint="0.39997558519241921"/>
        <rFont val="Meiryo UI"/>
        <family val="3"/>
        <charset val="128"/>
      </rPr>
      <t>kateikaigo@ml.n-fukushi.ac.jp</t>
    </r>
    <phoneticPr fontId="1"/>
  </si>
  <si>
    <t>講義</t>
    <rPh sb="0" eb="2">
      <t>コウギ</t>
    </rPh>
    <phoneticPr fontId="1"/>
  </si>
  <si>
    <t>2時間</t>
    <rPh sb="1" eb="3">
      <t>ジカン</t>
    </rPh>
    <phoneticPr fontId="1"/>
  </si>
  <si>
    <t>障がいを持つ高齢者の理解と支援について</t>
    <phoneticPr fontId="1"/>
  </si>
  <si>
    <t>(木)</t>
  </si>
  <si>
    <t>(金)</t>
  </si>
  <si>
    <t>6/〇</t>
    <phoneticPr fontId="1"/>
  </si>
  <si>
    <t>7/〇</t>
    <phoneticPr fontId="1"/>
  </si>
  <si>
    <t>8/〇</t>
    <phoneticPr fontId="1"/>
  </si>
  <si>
    <t>9/〇</t>
    <phoneticPr fontId="1"/>
  </si>
  <si>
    <t>10/〇</t>
    <phoneticPr fontId="1"/>
  </si>
  <si>
    <t>11/〇</t>
    <phoneticPr fontId="1"/>
  </si>
  <si>
    <t>12/〇</t>
    <phoneticPr fontId="1"/>
  </si>
  <si>
    <t>1/〇</t>
    <phoneticPr fontId="1"/>
  </si>
  <si>
    <t>2/〇</t>
    <phoneticPr fontId="1"/>
  </si>
  <si>
    <t>　＜ 対 面 ＞ 2024年度　研修確認表</t>
    <rPh sb="3" eb="4">
      <t>タイ</t>
    </rPh>
    <rPh sb="5" eb="6">
      <t>メン</t>
    </rPh>
    <rPh sb="13" eb="14">
      <t>ネン</t>
    </rPh>
    <rPh sb="14" eb="15">
      <t>ド</t>
    </rPh>
    <phoneticPr fontId="1"/>
  </si>
  <si>
    <t>(月)</t>
    <rPh sb="1" eb="2">
      <t>ツキ</t>
    </rPh>
    <phoneticPr fontId="1"/>
  </si>
  <si>
    <t>2時間（金曜日実施不可）</t>
    <rPh sb="1" eb="3">
      <t>ジカン</t>
    </rPh>
    <rPh sb="4" eb="7">
      <t>キンヨウビ</t>
    </rPh>
    <rPh sb="7" eb="9">
      <t>ジッシ</t>
    </rPh>
    <rPh sb="9" eb="11">
      <t>フカ</t>
    </rPh>
    <phoneticPr fontId="28"/>
  </si>
  <si>
    <t>2時間（水曜日実施不可）</t>
    <rPh sb="1" eb="3">
      <t>ジカン</t>
    </rPh>
    <rPh sb="4" eb="5">
      <t>スイ</t>
    </rPh>
    <phoneticPr fontId="28"/>
  </si>
  <si>
    <t>超入門－知っておきたい福祉用語について
～福祉用語の学びを通して、福祉について理解しよう～</t>
    <rPh sb="26" eb="27">
      <t>マナ</t>
    </rPh>
    <rPh sb="33" eb="35">
      <t>フクシ</t>
    </rPh>
    <rPh sb="39" eb="41">
      <t>リカイ</t>
    </rPh>
    <phoneticPr fontId="1"/>
  </si>
  <si>
    <t>家庭介護を担う人のためのメンタルヘルス</t>
    <rPh sb="5" eb="6">
      <t>ニナ</t>
    </rPh>
    <rPh sb="7" eb="8">
      <t>ヒト</t>
    </rPh>
    <phoneticPr fontId="1"/>
  </si>
  <si>
    <t>口腔機能向上～健康寿命を延ばす口腔ケア～</t>
    <rPh sb="0" eb="2">
      <t>コウクウ</t>
    </rPh>
    <rPh sb="2" eb="4">
      <t>キノウ</t>
    </rPh>
    <rPh sb="4" eb="6">
      <t>コウジョウ</t>
    </rPh>
    <rPh sb="7" eb="11">
      <t>ケンコウジュミョウ</t>
    </rPh>
    <rPh sb="12" eb="13">
      <t>ノ</t>
    </rPh>
    <rPh sb="15" eb="17">
      <t>コウクウ</t>
    </rPh>
    <phoneticPr fontId="28"/>
  </si>
  <si>
    <t>（県柔道整復師会連携）転ばないための身体づくりと転んでしまった後の運動と対処法について</t>
    <rPh sb="11" eb="12">
      <t>コロ</t>
    </rPh>
    <rPh sb="18" eb="20">
      <t>カラダ</t>
    </rPh>
    <rPh sb="24" eb="25">
      <t>コロ</t>
    </rPh>
    <rPh sb="31" eb="32">
      <t>アト</t>
    </rPh>
    <rPh sb="33" eb="35">
      <t>ウンドウ</t>
    </rPh>
    <rPh sb="36" eb="39">
      <t>タイショホウ</t>
    </rPh>
    <phoneticPr fontId="20"/>
  </si>
  <si>
    <t>認知症の理解とコミュニケーション技術</t>
    <rPh sb="4" eb="6">
      <t>リカイ</t>
    </rPh>
    <rPh sb="16" eb="18">
      <t>ギジュツ</t>
    </rPh>
    <phoneticPr fontId="20"/>
  </si>
  <si>
    <t>介護現場に起こりやすい感染症と対策～コロナ、ノロ、食中毒など～</t>
    <rPh sb="0" eb="4">
      <t>カイゴゲンバ</t>
    </rPh>
    <rPh sb="5" eb="6">
      <t>オ</t>
    </rPh>
    <rPh sb="11" eb="14">
      <t>カンセンショウ</t>
    </rPh>
    <rPh sb="15" eb="17">
      <t>タイサク</t>
    </rPh>
    <rPh sb="25" eb="28">
      <t>ショクチュウドク</t>
    </rPh>
    <phoneticPr fontId="20"/>
  </si>
  <si>
    <t>リスクマネジメント研修～虐待・身体拘束防止を中心に～</t>
    <rPh sb="9" eb="11">
      <t>ケンシュウ</t>
    </rPh>
    <rPh sb="12" eb="14">
      <t>ギャクタイ</t>
    </rPh>
    <rPh sb="15" eb="19">
      <t>シンタイコウソク</t>
    </rPh>
    <rPh sb="19" eb="21">
      <t>ボウシ</t>
    </rPh>
    <rPh sb="22" eb="24">
      <t>チュウシン</t>
    </rPh>
    <phoneticPr fontId="20"/>
  </si>
  <si>
    <t>介護現場でのレクリエーション支援～レクリエーションで介護予防～</t>
    <rPh sb="0" eb="4">
      <t>カイゴゲンバ</t>
    </rPh>
    <rPh sb="14" eb="16">
      <t>シエン</t>
    </rPh>
    <rPh sb="26" eb="30">
      <t>カイゴヨボウ</t>
    </rPh>
    <phoneticPr fontId="1"/>
  </si>
  <si>
    <t>(県柔道整復師会連携)柔道整復師が教える　身体を動かして予防する認知症講座</t>
    <rPh sb="1" eb="2">
      <t>ケン</t>
    </rPh>
    <rPh sb="2" eb="4">
      <t>ジュウドウ</t>
    </rPh>
    <rPh sb="4" eb="6">
      <t>セイフク</t>
    </rPh>
    <rPh sb="6" eb="7">
      <t>シ</t>
    </rPh>
    <rPh sb="7" eb="8">
      <t>カイ</t>
    </rPh>
    <rPh sb="8" eb="10">
      <t>レンケイ</t>
    </rPh>
    <rPh sb="11" eb="13">
      <t>ジュウドウ</t>
    </rPh>
    <rPh sb="13" eb="16">
      <t>セイフクシ</t>
    </rPh>
    <rPh sb="17" eb="18">
      <t>オシ</t>
    </rPh>
    <rPh sb="21" eb="23">
      <t>シンタイ</t>
    </rPh>
    <rPh sb="24" eb="25">
      <t>ウゴ</t>
    </rPh>
    <rPh sb="28" eb="30">
      <t>ヨボウ</t>
    </rPh>
    <rPh sb="32" eb="35">
      <t>ニンチショウ</t>
    </rPh>
    <rPh sb="35" eb="37">
      <t>コウザ</t>
    </rPh>
    <phoneticPr fontId="1"/>
  </si>
  <si>
    <t>3時間（原則(13時～17時)の間に実施）</t>
    <rPh sb="1" eb="3">
      <t>ジカン</t>
    </rPh>
    <phoneticPr fontId="28"/>
  </si>
  <si>
    <t>(県柔道整復師会連携)ケアマネジメントに必要な筋骨格系疾患の理解～大腿骨頚部骨折・脊椎圧迫骨折等含む～</t>
    <rPh sb="1" eb="2">
      <t>ケン</t>
    </rPh>
    <rPh sb="2" eb="4">
      <t>ジュウドウ</t>
    </rPh>
    <rPh sb="4" eb="7">
      <t>セイフクシ</t>
    </rPh>
    <rPh sb="7" eb="8">
      <t>カイ</t>
    </rPh>
    <rPh sb="8" eb="10">
      <t>レンケイ</t>
    </rPh>
    <phoneticPr fontId="1"/>
  </si>
  <si>
    <t>2時間（水曜日実施）</t>
    <rPh sb="1" eb="3">
      <t>ジカン</t>
    </rPh>
    <rPh sb="4" eb="7">
      <t>スイヨウビ</t>
    </rPh>
    <rPh sb="7" eb="9">
      <t>ジッシ</t>
    </rPh>
    <phoneticPr fontId="1"/>
  </si>
  <si>
    <t>3時間（月曜または金曜、午後実施）</t>
    <rPh sb="1" eb="3">
      <t>ジカン</t>
    </rPh>
    <rPh sb="4" eb="5">
      <t>ゲツ</t>
    </rPh>
    <rPh sb="5" eb="6">
      <t>ヨウ</t>
    </rPh>
    <rPh sb="9" eb="10">
      <t>キン</t>
    </rPh>
    <rPh sb="10" eb="11">
      <t>ヨウ</t>
    </rPh>
    <phoneticPr fontId="28"/>
  </si>
  <si>
    <t>看取りにおけるケアマネジメント</t>
    <rPh sb="0" eb="2">
      <t>ミト</t>
    </rPh>
    <phoneticPr fontId="20"/>
  </si>
  <si>
    <t>　＜ 対 面 ＞ 2026年度　研修確認表</t>
    <rPh sb="3" eb="4">
      <t>タイ</t>
    </rPh>
    <rPh sb="5" eb="6">
      <t>メン</t>
    </rPh>
    <rPh sb="13" eb="14">
      <t>ネン</t>
    </rPh>
    <rPh sb="14" eb="15">
      <t>ド</t>
    </rPh>
    <phoneticPr fontId="1"/>
  </si>
  <si>
    <t>講義</t>
    <rPh sb="0" eb="2">
      <t>コウギ</t>
    </rPh>
    <phoneticPr fontId="1"/>
  </si>
  <si>
    <t>2時間</t>
    <phoneticPr fontId="1"/>
  </si>
  <si>
    <t>家庭における看取りの理解</t>
    <phoneticPr fontId="1"/>
  </si>
  <si>
    <t>演習</t>
    <rPh sb="0" eb="2">
      <t>エンシュウ</t>
    </rPh>
    <phoneticPr fontId="1"/>
  </si>
  <si>
    <t>困難事例の対応について</t>
    <phoneticPr fontId="1"/>
  </si>
  <si>
    <t>3時間</t>
    <rPh sb="1" eb="3">
      <t>ジカン</t>
    </rPh>
    <phoneticPr fontId="1"/>
  </si>
  <si>
    <t>3時間(13時半か14時開始)水･木を含む</t>
    <phoneticPr fontId="28"/>
  </si>
  <si>
    <t>提出先URL：https://www.n-fukushi.ac.jp/recurrent/biz/aichi/katei-kaigo/
　　　　　　　　　日本福祉大学社会福祉総合研修センター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</si>
</sst>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m/d;@"/>
    <numFmt numFmtId="177" formatCode="##0&quot;名&quot;"/>
    <numFmt numFmtId="178" formatCode="\(\ aaa\ \)"/>
    <numFmt numFmtId="179" formatCode="m&quot;月&quot;d&quot;日&quot;;@"/>
    <numFmt numFmtId="180" formatCode="##0&quot;分&quot;"/>
    <numFmt numFmtId="181" formatCode="h:mm;@"/>
    <numFmt numFmtId="182" formatCode="yyyy&quot;年&quot;m&quot;月&quot;d&quot;日&quot;;@"/>
    <numFmt numFmtId="183" formatCode="m&quot;月&quot;d&quot;日&quot;\(aaa\)"/>
    <numFmt numFmtId="184" formatCode="m/d\(aaa\)"/>
    <numFmt numFmtId="185" formatCode="&quot;時間&quot;"/>
    <numFmt numFmtId="186" formatCode="0,000&quot;円&quot;"/>
  </numFmts>
  <fonts count="50">
    <font>
      <sz val="11"/>
      <color theme="1"/>
      <name val="ＭＳ Ｐゴシック"/>
      <family val="2"/>
      <charset val="128"/>
      <scheme val="minor"/>
    </font>
    <font>
      <sz val="6"/>
      <name val="ＭＳ Ｐゴシック"/>
      <family val="2"/>
      <charset val="128"/>
      <scheme val="minor"/>
    </font>
    <font>
      <b/>
      <sz val="12"/>
      <color theme="1"/>
      <name val="Meiryo UI"/>
      <family val="3"/>
      <charset val="128"/>
    </font>
    <font>
      <u/>
      <sz val="11"/>
      <color theme="10"/>
      <name val="ＭＳ Ｐゴシック"/>
      <family val="2"/>
      <charset val="128"/>
      <scheme val="minor"/>
    </font>
    <font>
      <sz val="8"/>
      <color theme="1"/>
      <name val="Meiryo UI"/>
      <family val="3"/>
      <charset val="128"/>
    </font>
    <font>
      <b/>
      <sz val="14"/>
      <color theme="0"/>
      <name val="Meiryo UI"/>
      <family val="3"/>
      <charset val="128"/>
    </font>
    <font>
      <b/>
      <sz val="8"/>
      <color rgb="FFFF0000"/>
      <name val="Meiryo UI"/>
      <family val="3"/>
      <charset val="128"/>
    </font>
    <font>
      <sz val="8"/>
      <name val="Meiryo UI"/>
      <family val="3"/>
      <charset val="128"/>
    </font>
    <font>
      <sz val="6"/>
      <color theme="1"/>
      <name val="Meiryo UI"/>
      <family val="3"/>
      <charset val="128"/>
    </font>
    <font>
      <b/>
      <sz val="14"/>
      <color theme="1"/>
      <name val="Meiryo UI"/>
      <family val="3"/>
      <charset val="128"/>
    </font>
    <font>
      <sz val="9"/>
      <color rgb="FF000000"/>
      <name val="Meiryo UI"/>
      <family val="3"/>
      <charset val="128"/>
    </font>
    <font>
      <sz val="9"/>
      <name val="Meiryo UI"/>
      <family val="3"/>
      <charset val="128"/>
    </font>
    <font>
      <sz val="9"/>
      <color theme="1"/>
      <name val="Meiryo UI"/>
      <family val="3"/>
      <charset val="128"/>
    </font>
    <font>
      <sz val="9"/>
      <color rgb="FFFF0000"/>
      <name val="Meiryo UI"/>
      <family val="3"/>
      <charset val="128"/>
    </font>
    <font>
      <sz val="10"/>
      <name val="Meiryo UI"/>
      <family val="3"/>
      <charset val="128"/>
    </font>
    <font>
      <sz val="10"/>
      <color theme="1"/>
      <name val="Meiryo UI"/>
      <family val="3"/>
      <charset val="128"/>
    </font>
    <font>
      <b/>
      <sz val="8"/>
      <name val="Meiryo UI"/>
      <family val="3"/>
      <charset val="128"/>
    </font>
    <font>
      <u/>
      <sz val="9"/>
      <name val="Meiryo UI"/>
      <family val="3"/>
      <charset val="128"/>
    </font>
    <font>
      <sz val="11"/>
      <color theme="1"/>
      <name val="Meiryo UI"/>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Arial Unicode MS"/>
      <family val="3"/>
      <charset val="128"/>
    </font>
    <font>
      <sz val="11"/>
      <color theme="1"/>
      <name val="ＭＳ Ｐゴシック"/>
      <family val="3"/>
      <charset val="128"/>
      <scheme val="major"/>
    </font>
    <font>
      <b/>
      <sz val="11"/>
      <color theme="1"/>
      <name val="ＭＳ Ｐゴシック"/>
      <family val="3"/>
      <charset val="128"/>
      <scheme val="minor"/>
    </font>
    <font>
      <sz val="7"/>
      <color theme="1"/>
      <name val="Meiryo UI"/>
      <family val="3"/>
      <charset val="128"/>
    </font>
    <font>
      <sz val="10"/>
      <color indexed="39"/>
      <name val="Meiryo UI"/>
      <family val="3"/>
      <charset val="128"/>
    </font>
    <font>
      <b/>
      <sz val="9"/>
      <color indexed="39"/>
      <name val="ＭＳ Ｐゴシック"/>
      <family val="3"/>
      <charset val="128"/>
    </font>
    <font>
      <sz val="6"/>
      <name val="ＭＳ Ｐゴシック"/>
      <family val="3"/>
      <charset val="128"/>
      <scheme val="minor"/>
    </font>
    <font>
      <sz val="10"/>
      <color rgb="FFFF0000"/>
      <name val="Meiryo UI"/>
      <family val="3"/>
      <charset val="128"/>
    </font>
    <font>
      <sz val="10"/>
      <color indexed="81"/>
      <name val="Meiryo UI"/>
      <family val="3"/>
      <charset val="128"/>
    </font>
    <font>
      <b/>
      <sz val="11"/>
      <color theme="0"/>
      <name val="ＭＳ Ｐゴシック"/>
      <family val="3"/>
      <charset val="128"/>
      <scheme val="minor"/>
    </font>
    <font>
      <b/>
      <sz val="11"/>
      <color theme="0"/>
      <name val="ＭＳ Ｐゴシック"/>
      <family val="3"/>
      <charset val="128"/>
      <scheme val="major"/>
    </font>
    <font>
      <sz val="11"/>
      <color theme="1"/>
      <name val="HGPｺﾞｼｯｸM"/>
      <family val="3"/>
      <charset val="128"/>
    </font>
    <font>
      <sz val="11"/>
      <name val="HGPｺﾞｼｯｸM"/>
      <family val="3"/>
      <charset val="128"/>
    </font>
    <font>
      <sz val="11"/>
      <name val="Meiryo UI"/>
      <family val="3"/>
      <charset val="128"/>
    </font>
    <font>
      <sz val="10"/>
      <color rgb="FF0000FF"/>
      <name val="Meiryo UI"/>
      <family val="3"/>
      <charset val="128"/>
    </font>
    <font>
      <b/>
      <sz val="16"/>
      <name val="Meiryo UI"/>
      <family val="3"/>
      <charset val="128"/>
    </font>
    <font>
      <sz val="9"/>
      <color indexed="39"/>
      <name val="Meiryo UI"/>
      <family val="3"/>
      <charset val="128"/>
    </font>
    <font>
      <sz val="11"/>
      <color theme="1"/>
      <name val="ＭＳ Ｐゴシック"/>
      <family val="2"/>
      <charset val="128"/>
      <scheme val="minor"/>
    </font>
    <font>
      <u/>
      <sz val="10"/>
      <name val="Meiryo UI"/>
      <family val="3"/>
      <charset val="128"/>
    </font>
    <font>
      <b/>
      <sz val="11"/>
      <color rgb="FFFF0000"/>
      <name val="Meiryo UI"/>
      <family val="3"/>
      <charset val="128"/>
    </font>
    <font>
      <sz val="10"/>
      <color rgb="FF7030A0"/>
      <name val="Meiryo UI"/>
      <family val="3"/>
      <charset val="128"/>
    </font>
    <font>
      <b/>
      <sz val="11"/>
      <color theme="1"/>
      <name val="Meiryo UI"/>
      <family val="3"/>
      <charset val="128"/>
    </font>
    <font>
      <b/>
      <sz val="10"/>
      <color theme="1"/>
      <name val="Meiryo UI"/>
      <family val="3"/>
      <charset val="128"/>
    </font>
    <font>
      <b/>
      <sz val="11"/>
      <name val="Meiryo UI"/>
      <family val="3"/>
      <charset val="128"/>
    </font>
    <font>
      <b/>
      <sz val="9"/>
      <color indexed="81"/>
      <name val="Meiryo UI"/>
      <family val="3"/>
      <charset val="128"/>
    </font>
    <font>
      <b/>
      <sz val="9"/>
      <color rgb="FFFF0000"/>
      <name val="Meiryo UI"/>
      <family val="3"/>
      <charset val="128"/>
    </font>
    <font>
      <b/>
      <u/>
      <sz val="13"/>
      <color theme="8" tint="0.39997558519241921"/>
      <name val="Meiryo UI"/>
      <family val="3"/>
      <charset val="128"/>
    </font>
    <font>
      <b/>
      <sz val="13"/>
      <color theme="8" tint="0.39997558519241921"/>
      <name val="Meiryo UI"/>
      <family val="3"/>
      <charset val="128"/>
    </font>
  </fonts>
  <fills count="20">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CC99FF"/>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7" tint="-0.249977111117893"/>
        <bgColor indexed="64"/>
      </patternFill>
    </fill>
    <fill>
      <patternFill patternType="solid">
        <fgColor theme="3" tint="0.59999389629810485"/>
        <bgColor indexed="64"/>
      </patternFill>
    </fill>
    <fill>
      <patternFill patternType="solid">
        <fgColor theme="8" tint="0.399945066682943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85">
    <border>
      <left/>
      <right/>
      <top/>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diagonal/>
    </border>
    <border>
      <left/>
      <right style="hair">
        <color indexed="64"/>
      </right>
      <top/>
      <bottom/>
      <diagonal/>
    </border>
    <border>
      <left style="medium">
        <color indexed="64"/>
      </left>
      <right style="hair">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medium">
        <color indexed="64"/>
      </top>
      <bottom style="hair">
        <color indexed="64"/>
      </bottom>
      <diagonal style="hair">
        <color indexed="64"/>
      </diagonal>
    </border>
    <border diagonalUp="1">
      <left/>
      <right style="hair">
        <color indexed="64"/>
      </right>
      <top style="medium">
        <color indexed="64"/>
      </top>
      <bottom style="hair">
        <color indexed="64"/>
      </bottom>
      <diagonal style="hair">
        <color indexed="64"/>
      </diagonal>
    </border>
    <border>
      <left style="hair">
        <color indexed="64"/>
      </left>
      <right/>
      <top style="medium">
        <color indexed="64"/>
      </top>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3" fillId="0" borderId="0" applyNumberFormat="0" applyFill="0" applyBorder="0" applyAlignment="0" applyProtection="0">
      <alignment vertical="center"/>
    </xf>
    <xf numFmtId="0" fontId="19" fillId="0" borderId="0">
      <alignment vertical="center"/>
    </xf>
    <xf numFmtId="0" fontId="21" fillId="0" borderId="0"/>
    <xf numFmtId="38" fontId="19" fillId="0" borderId="0" applyFont="0" applyFill="0" applyBorder="0" applyAlignment="0" applyProtection="0">
      <alignment vertical="center"/>
    </xf>
    <xf numFmtId="38" fontId="39" fillId="0" borderId="0" applyFont="0" applyFill="0" applyBorder="0" applyAlignment="0" applyProtection="0">
      <alignment vertical="center"/>
    </xf>
  </cellStyleXfs>
  <cellXfs count="543">
    <xf numFmtId="0" fontId="0" fillId="0" borderId="0" xfId="0">
      <alignment vertical="center"/>
    </xf>
    <xf numFmtId="0" fontId="15" fillId="0" borderId="0" xfId="0" applyFont="1">
      <alignment vertical="center"/>
    </xf>
    <xf numFmtId="0" fontId="14" fillId="4" borderId="0" xfId="0" applyFont="1" applyFill="1" applyAlignment="1" applyProtection="1">
      <alignment horizontal="left" vertical="center" wrapText="1"/>
      <protection locked="0"/>
    </xf>
    <xf numFmtId="0" fontId="14" fillId="4" borderId="0" xfId="0" applyFont="1" applyFill="1" applyAlignment="1">
      <alignment horizontal="left" vertical="center"/>
    </xf>
    <xf numFmtId="0" fontId="15" fillId="0" borderId="0" xfId="0" applyFont="1" applyAlignment="1">
      <alignment horizontal="center" vertical="center"/>
    </xf>
    <xf numFmtId="0" fontId="14" fillId="4" borderId="0" xfId="0" applyFont="1" applyFill="1" applyAlignment="1" applyProtection="1">
      <alignment horizontal="left" vertical="center"/>
      <protection locked="0"/>
    </xf>
    <xf numFmtId="0" fontId="12" fillId="3" borderId="9" xfId="0" applyFont="1" applyFill="1" applyBorder="1">
      <alignment vertical="center"/>
    </xf>
    <xf numFmtId="0" fontId="12" fillId="3" borderId="6" xfId="0" applyFont="1" applyFill="1" applyBorder="1" applyAlignment="1">
      <alignment horizontal="center" vertical="center"/>
    </xf>
    <xf numFmtId="0" fontId="29" fillId="0" borderId="0" xfId="0" applyFont="1">
      <alignment vertical="center"/>
    </xf>
    <xf numFmtId="0" fontId="15" fillId="4" borderId="0" xfId="0" applyFont="1" applyFill="1">
      <alignment vertical="center"/>
    </xf>
    <xf numFmtId="0" fontId="12" fillId="0" borderId="0" xfId="0" applyFont="1">
      <alignment vertical="center"/>
    </xf>
    <xf numFmtId="0" fontId="4" fillId="0" borderId="0" xfId="0" applyFont="1">
      <alignment vertical="center"/>
    </xf>
    <xf numFmtId="0" fontId="4" fillId="6" borderId="40" xfId="0" applyFont="1" applyFill="1" applyBorder="1" applyAlignment="1">
      <alignment horizontal="center" vertical="center"/>
    </xf>
    <xf numFmtId="0" fontId="4" fillId="6" borderId="17" xfId="0" applyFont="1" applyFill="1" applyBorder="1" applyAlignment="1">
      <alignment horizontal="center" vertical="center"/>
    </xf>
    <xf numFmtId="0" fontId="4" fillId="3" borderId="33" xfId="0" applyFont="1" applyFill="1" applyBorder="1" applyAlignment="1">
      <alignment horizontal="center" vertical="center"/>
    </xf>
    <xf numFmtId="0" fontId="12" fillId="3" borderId="0" xfId="0" applyFont="1" applyFill="1" applyAlignment="1">
      <alignment horizontal="center" vertical="center"/>
    </xf>
    <xf numFmtId="0" fontId="12" fillId="3" borderId="0" xfId="0" applyFont="1" applyFill="1" applyAlignment="1">
      <alignment horizontal="center" vertical="center" wrapText="1"/>
    </xf>
    <xf numFmtId="0" fontId="12" fillId="3" borderId="0" xfId="0" applyFont="1" applyFill="1" applyAlignment="1">
      <alignment vertical="center" wrapText="1"/>
    </xf>
    <xf numFmtId="177" fontId="11" fillId="3" borderId="0" xfId="0" applyNumberFormat="1" applyFont="1" applyFill="1" applyAlignment="1">
      <alignment horizontal="center" vertical="center"/>
    </xf>
    <xf numFmtId="0" fontId="6" fillId="3" borderId="17" xfId="0" applyFont="1" applyFill="1" applyBorder="1">
      <alignment vertical="center"/>
    </xf>
    <xf numFmtId="0" fontId="6" fillId="3" borderId="33" xfId="0" applyFont="1" applyFill="1" applyBorder="1">
      <alignment vertical="center"/>
    </xf>
    <xf numFmtId="0" fontId="12" fillId="3" borderId="0" xfId="0" applyFont="1" applyFill="1">
      <alignment vertical="center"/>
    </xf>
    <xf numFmtId="0" fontId="12" fillId="3" borderId="34" xfId="0" applyFont="1" applyFill="1" applyBorder="1" applyAlignment="1">
      <alignment horizontal="left" vertical="center"/>
    </xf>
    <xf numFmtId="0" fontId="11" fillId="3" borderId="57" xfId="0" applyFont="1" applyFill="1" applyBorder="1" applyAlignment="1">
      <alignment horizontal="left" vertical="center"/>
    </xf>
    <xf numFmtId="0" fontId="12" fillId="3" borderId="44" xfId="0" applyFont="1" applyFill="1" applyBorder="1">
      <alignment vertical="center"/>
    </xf>
    <xf numFmtId="0" fontId="12" fillId="3" borderId="10" xfId="0" applyFont="1" applyFill="1" applyBorder="1">
      <alignment vertical="center"/>
    </xf>
    <xf numFmtId="0" fontId="12" fillId="3" borderId="61" xfId="0" applyFont="1" applyFill="1" applyBorder="1">
      <alignment vertical="center"/>
    </xf>
    <xf numFmtId="0" fontId="4" fillId="0" borderId="33" xfId="0" applyFont="1" applyBorder="1" applyAlignment="1">
      <alignment horizontal="right" vertical="center"/>
    </xf>
    <xf numFmtId="0" fontId="4" fillId="0" borderId="33" xfId="0" applyFont="1" applyBorder="1">
      <alignment vertical="center"/>
    </xf>
    <xf numFmtId="0" fontId="9" fillId="0" borderId="33" xfId="0" applyFont="1" applyBorder="1">
      <alignment vertical="center"/>
    </xf>
    <xf numFmtId="0" fontId="15" fillId="0" borderId="0" xfId="0" applyFont="1" applyAlignment="1">
      <alignment horizontal="left" vertical="center"/>
    </xf>
    <xf numFmtId="181" fontId="14" fillId="3" borderId="36" xfId="0" applyNumberFormat="1" applyFont="1" applyFill="1" applyBorder="1" applyAlignment="1" applyProtection="1">
      <alignment horizontal="left" vertical="center" wrapText="1"/>
      <protection locked="0"/>
    </xf>
    <xf numFmtId="0" fontId="14" fillId="3" borderId="36" xfId="0" applyFont="1" applyFill="1" applyBorder="1" applyAlignment="1" applyProtection="1">
      <alignment horizontal="left" vertical="center" wrapText="1"/>
      <protection locked="0"/>
    </xf>
    <xf numFmtId="0" fontId="14" fillId="8" borderId="36" xfId="0" applyFont="1" applyFill="1" applyBorder="1" applyAlignment="1">
      <alignment horizontal="left" vertical="center" shrinkToFit="1"/>
    </xf>
    <xf numFmtId="0" fontId="14" fillId="8" borderId="36" xfId="0" applyFont="1" applyFill="1" applyBorder="1" applyAlignment="1" applyProtection="1">
      <alignment horizontal="left" vertical="center" shrinkToFit="1"/>
      <protection locked="0"/>
    </xf>
    <xf numFmtId="0" fontId="14" fillId="5" borderId="36" xfId="0" applyFont="1" applyFill="1" applyBorder="1" applyAlignment="1" applyProtection="1">
      <alignment horizontal="left" vertical="center" shrinkToFit="1"/>
      <protection locked="0"/>
    </xf>
    <xf numFmtId="0" fontId="15" fillId="0" borderId="0" xfId="0" applyFont="1" applyAlignment="1">
      <alignment vertical="center" shrinkToFit="1"/>
    </xf>
    <xf numFmtId="0" fontId="14" fillId="7" borderId="36" xfId="0" applyFont="1" applyFill="1" applyBorder="1" applyAlignment="1">
      <alignment horizontal="left" vertical="center" shrinkToFit="1"/>
    </xf>
    <xf numFmtId="0" fontId="14" fillId="7" borderId="36" xfId="0" applyFont="1" applyFill="1" applyBorder="1" applyAlignment="1" applyProtection="1">
      <alignment horizontal="left" vertical="center" shrinkToFit="1"/>
      <protection locked="0"/>
    </xf>
    <xf numFmtId="0" fontId="15" fillId="8" borderId="73" xfId="0" applyFont="1" applyFill="1" applyBorder="1">
      <alignment vertical="center"/>
    </xf>
    <xf numFmtId="0" fontId="15" fillId="8" borderId="74" xfId="0" applyFont="1" applyFill="1" applyBorder="1">
      <alignment vertical="center"/>
    </xf>
    <xf numFmtId="0" fontId="15" fillId="8" borderId="67" xfId="0" applyFont="1" applyFill="1" applyBorder="1">
      <alignment vertical="center"/>
    </xf>
    <xf numFmtId="0" fontId="15" fillId="9" borderId="68" xfId="0" applyFont="1" applyFill="1" applyBorder="1">
      <alignment vertical="center"/>
    </xf>
    <xf numFmtId="0" fontId="15" fillId="9" borderId="76" xfId="0" applyFont="1" applyFill="1" applyBorder="1">
      <alignment vertical="center"/>
    </xf>
    <xf numFmtId="0" fontId="14" fillId="9" borderId="36" xfId="0" applyFont="1" applyFill="1" applyBorder="1" applyAlignment="1" applyProtection="1">
      <alignment horizontal="left" vertical="center" shrinkToFit="1"/>
      <protection locked="0"/>
    </xf>
    <xf numFmtId="0" fontId="15" fillId="9" borderId="69" xfId="0" applyFont="1" applyFill="1" applyBorder="1">
      <alignment vertical="center"/>
    </xf>
    <xf numFmtId="0" fontId="15" fillId="7" borderId="73" xfId="0" applyFont="1" applyFill="1" applyBorder="1">
      <alignment vertical="center"/>
    </xf>
    <xf numFmtId="0" fontId="15" fillId="7" borderId="74" xfId="0" applyFont="1" applyFill="1" applyBorder="1">
      <alignment vertical="center"/>
    </xf>
    <xf numFmtId="0" fontId="15" fillId="7" borderId="67" xfId="0" applyFont="1" applyFill="1" applyBorder="1">
      <alignment vertical="center"/>
    </xf>
    <xf numFmtId="0" fontId="15" fillId="10" borderId="68" xfId="0" applyFont="1" applyFill="1" applyBorder="1">
      <alignment vertical="center"/>
    </xf>
    <xf numFmtId="0" fontId="15" fillId="10" borderId="76" xfId="0" applyFont="1" applyFill="1" applyBorder="1">
      <alignment vertical="center"/>
    </xf>
    <xf numFmtId="0" fontId="14" fillId="10" borderId="67" xfId="0" applyFont="1" applyFill="1" applyBorder="1" applyAlignment="1" applyProtection="1">
      <alignment horizontal="left" vertical="center" shrinkToFit="1"/>
      <protection locked="0"/>
    </xf>
    <xf numFmtId="0" fontId="15" fillId="10" borderId="69" xfId="0" applyFont="1" applyFill="1" applyBorder="1">
      <alignment vertical="center"/>
    </xf>
    <xf numFmtId="0" fontId="14" fillId="7" borderId="67" xfId="0" applyFont="1" applyFill="1" applyBorder="1" applyAlignment="1" applyProtection="1">
      <alignment horizontal="left" vertical="center" shrinkToFit="1"/>
      <protection locked="0"/>
    </xf>
    <xf numFmtId="0" fontId="15" fillId="3" borderId="68" xfId="0" applyFont="1" applyFill="1" applyBorder="1">
      <alignment vertical="center"/>
    </xf>
    <xf numFmtId="0" fontId="14" fillId="3" borderId="36" xfId="0" applyFont="1" applyFill="1" applyBorder="1" applyAlignment="1">
      <alignment horizontal="left" vertical="center" shrinkToFit="1"/>
    </xf>
    <xf numFmtId="0" fontId="15" fillId="3" borderId="69" xfId="0" applyFont="1" applyFill="1" applyBorder="1">
      <alignment vertical="center"/>
    </xf>
    <xf numFmtId="0" fontId="14" fillId="3" borderId="36" xfId="0" applyFont="1" applyFill="1" applyBorder="1" applyAlignment="1" applyProtection="1">
      <alignment horizontal="left" vertical="center" shrinkToFit="1"/>
      <protection locked="0"/>
    </xf>
    <xf numFmtId="0" fontId="15" fillId="3" borderId="70" xfId="0" applyFont="1" applyFill="1" applyBorder="1">
      <alignment vertical="center"/>
    </xf>
    <xf numFmtId="0" fontId="15" fillId="3" borderId="73" xfId="0" applyFont="1" applyFill="1" applyBorder="1">
      <alignment vertical="center"/>
    </xf>
    <xf numFmtId="0" fontId="15" fillId="3" borderId="74" xfId="0" applyFont="1" applyFill="1" applyBorder="1">
      <alignment vertical="center"/>
    </xf>
    <xf numFmtId="0" fontId="15" fillId="3" borderId="67" xfId="0" applyFont="1" applyFill="1" applyBorder="1">
      <alignment vertical="center"/>
    </xf>
    <xf numFmtId="0" fontId="14" fillId="3" borderId="38" xfId="0" applyFont="1" applyFill="1" applyBorder="1" applyAlignment="1" applyProtection="1">
      <alignment horizontal="left" vertical="center" shrinkToFit="1"/>
      <protection locked="0"/>
    </xf>
    <xf numFmtId="0" fontId="15" fillId="3" borderId="76" xfId="0" applyFont="1" applyFill="1" applyBorder="1">
      <alignment vertical="center"/>
    </xf>
    <xf numFmtId="0" fontId="14" fillId="3" borderId="38" xfId="0" applyFont="1" applyFill="1" applyBorder="1" applyAlignment="1">
      <alignment horizontal="left" vertical="center" shrinkToFit="1"/>
    </xf>
    <xf numFmtId="0" fontId="15" fillId="3" borderId="72" xfId="0" applyFont="1" applyFill="1" applyBorder="1">
      <alignment vertical="center"/>
    </xf>
    <xf numFmtId="0" fontId="15" fillId="3" borderId="71" xfId="0" applyFont="1" applyFill="1" applyBorder="1">
      <alignment vertical="center"/>
    </xf>
    <xf numFmtId="0" fontId="15" fillId="3" borderId="75" xfId="0" applyFont="1" applyFill="1" applyBorder="1">
      <alignment vertical="center"/>
    </xf>
    <xf numFmtId="0" fontId="15" fillId="3" borderId="0" xfId="0" applyFont="1" applyFill="1">
      <alignment vertical="center"/>
    </xf>
    <xf numFmtId="0" fontId="15" fillId="3" borderId="59" xfId="0" applyFont="1" applyFill="1" applyBorder="1">
      <alignment vertical="center"/>
    </xf>
    <xf numFmtId="0" fontId="14" fillId="3" borderId="73" xfId="0" applyFont="1" applyFill="1" applyBorder="1" applyAlignment="1">
      <alignment horizontal="left" vertical="center" shrinkToFit="1"/>
    </xf>
    <xf numFmtId="0" fontId="14" fillId="13" borderId="36" xfId="0" applyFont="1" applyFill="1" applyBorder="1" applyAlignment="1" applyProtection="1">
      <alignment horizontal="left" vertical="center" shrinkToFit="1"/>
      <protection locked="0"/>
    </xf>
    <xf numFmtId="0" fontId="15" fillId="5" borderId="68" xfId="0" applyFont="1" applyFill="1" applyBorder="1">
      <alignment vertical="center"/>
    </xf>
    <xf numFmtId="0" fontId="15" fillId="5" borderId="76" xfId="0" applyFont="1" applyFill="1" applyBorder="1">
      <alignment vertical="center"/>
    </xf>
    <xf numFmtId="0" fontId="15" fillId="5" borderId="69" xfId="0" applyFont="1" applyFill="1" applyBorder="1">
      <alignment vertical="center"/>
    </xf>
    <xf numFmtId="0" fontId="14" fillId="11" borderId="36" xfId="0" applyFont="1" applyFill="1" applyBorder="1" applyAlignment="1" applyProtection="1">
      <alignment horizontal="left" vertical="center" shrinkToFit="1"/>
      <protection locked="0"/>
    </xf>
    <xf numFmtId="0" fontId="15" fillId="13" borderId="73" xfId="0" applyFont="1" applyFill="1" applyBorder="1">
      <alignment vertical="center"/>
    </xf>
    <xf numFmtId="0" fontId="14" fillId="13" borderId="36" xfId="0" applyFont="1" applyFill="1" applyBorder="1" applyAlignment="1">
      <alignment horizontal="left" vertical="center" shrinkToFit="1"/>
    </xf>
    <xf numFmtId="0" fontId="15" fillId="13" borderId="74" xfId="0" applyFont="1" applyFill="1" applyBorder="1">
      <alignment vertical="center"/>
    </xf>
    <xf numFmtId="0" fontId="15" fillId="13" borderId="67" xfId="0" applyFont="1" applyFill="1" applyBorder="1">
      <alignment vertical="center"/>
    </xf>
    <xf numFmtId="0" fontId="15" fillId="12" borderId="73" xfId="0" applyFont="1" applyFill="1" applyBorder="1">
      <alignment vertical="center"/>
    </xf>
    <xf numFmtId="0" fontId="14" fillId="12" borderId="36" xfId="0" applyFont="1" applyFill="1" applyBorder="1" applyAlignment="1">
      <alignment horizontal="left" vertical="center" shrinkToFit="1"/>
    </xf>
    <xf numFmtId="0" fontId="15" fillId="12" borderId="74" xfId="0" applyFont="1" applyFill="1" applyBorder="1">
      <alignment vertical="center"/>
    </xf>
    <xf numFmtId="0" fontId="14" fillId="12" borderId="36" xfId="0" applyFont="1" applyFill="1" applyBorder="1" applyAlignment="1" applyProtection="1">
      <alignment horizontal="left" vertical="center" shrinkToFit="1"/>
      <protection locked="0"/>
    </xf>
    <xf numFmtId="0" fontId="15" fillId="12" borderId="67" xfId="0" applyFont="1" applyFill="1" applyBorder="1">
      <alignment vertical="center"/>
    </xf>
    <xf numFmtId="0" fontId="14" fillId="12" borderId="38" xfId="0" applyFont="1" applyFill="1" applyBorder="1" applyAlignment="1" applyProtection="1">
      <alignment horizontal="left" vertical="center" shrinkToFit="1"/>
      <protection locked="0"/>
    </xf>
    <xf numFmtId="181" fontId="14" fillId="8" borderId="36" xfId="0" applyNumberFormat="1" applyFont="1" applyFill="1" applyBorder="1" applyAlignment="1" applyProtection="1">
      <alignment horizontal="left" vertical="center" wrapText="1"/>
      <protection locked="0"/>
    </xf>
    <xf numFmtId="0" fontId="14" fillId="8" borderId="36" xfId="0" applyFont="1" applyFill="1" applyBorder="1" applyAlignment="1" applyProtection="1">
      <alignment horizontal="left" vertical="center" wrapText="1"/>
      <protection locked="0"/>
    </xf>
    <xf numFmtId="181" fontId="14" fillId="12" borderId="36" xfId="0" applyNumberFormat="1" applyFont="1" applyFill="1" applyBorder="1" applyAlignment="1" applyProtection="1">
      <alignment horizontal="left" vertical="center" wrapText="1"/>
      <protection locked="0"/>
    </xf>
    <xf numFmtId="0" fontId="14" fillId="12" borderId="36" xfId="0" applyFont="1" applyFill="1" applyBorder="1" applyAlignment="1" applyProtection="1">
      <alignment horizontal="left" vertical="center" wrapText="1"/>
      <protection locked="0"/>
    </xf>
    <xf numFmtId="181" fontId="14" fillId="7" borderId="36" xfId="0" applyNumberFormat="1" applyFont="1" applyFill="1" applyBorder="1" applyAlignment="1" applyProtection="1">
      <alignment horizontal="left" vertical="center" wrapText="1"/>
      <protection locked="0"/>
    </xf>
    <xf numFmtId="0" fontId="14" fillId="7" borderId="36" xfId="0" applyFont="1" applyFill="1" applyBorder="1" applyAlignment="1" applyProtection="1">
      <alignment horizontal="left" vertical="center" wrapText="1"/>
      <protection locked="0"/>
    </xf>
    <xf numFmtId="0" fontId="15" fillId="11" borderId="68" xfId="0" applyFont="1" applyFill="1" applyBorder="1">
      <alignment vertical="center"/>
    </xf>
    <xf numFmtId="0" fontId="15" fillId="11" borderId="75" xfId="0" applyFont="1" applyFill="1" applyBorder="1">
      <alignment vertical="center"/>
    </xf>
    <xf numFmtId="0" fontId="15" fillId="11" borderId="69" xfId="0" applyFont="1" applyFill="1" applyBorder="1">
      <alignment vertical="center"/>
    </xf>
    <xf numFmtId="181" fontId="14" fillId="13" borderId="36" xfId="0" applyNumberFormat="1" applyFont="1" applyFill="1" applyBorder="1" applyAlignment="1" applyProtection="1">
      <alignment horizontal="left" vertical="center" wrapText="1"/>
      <protection locked="0"/>
    </xf>
    <xf numFmtId="0" fontId="14" fillId="13" borderId="36" xfId="0" applyFont="1" applyFill="1" applyBorder="1" applyAlignment="1" applyProtection="1">
      <alignment horizontal="left" vertical="center" wrapText="1"/>
      <protection locked="0"/>
    </xf>
    <xf numFmtId="0" fontId="14" fillId="13" borderId="67" xfId="0" applyFont="1" applyFill="1" applyBorder="1" applyAlignment="1" applyProtection="1">
      <alignment horizontal="left" vertical="center" shrinkToFit="1"/>
      <protection locked="0"/>
    </xf>
    <xf numFmtId="0" fontId="15" fillId="14" borderId="68" xfId="0" applyFont="1" applyFill="1" applyBorder="1">
      <alignment vertical="center"/>
    </xf>
    <xf numFmtId="0" fontId="15" fillId="14" borderId="76" xfId="0" applyFont="1" applyFill="1" applyBorder="1">
      <alignment vertical="center"/>
    </xf>
    <xf numFmtId="0" fontId="14" fillId="14" borderId="67" xfId="0" applyFont="1" applyFill="1" applyBorder="1" applyAlignment="1" applyProtection="1">
      <alignment horizontal="left" vertical="center" shrinkToFit="1"/>
      <protection locked="0"/>
    </xf>
    <xf numFmtId="0" fontId="15" fillId="14" borderId="69" xfId="0" applyFont="1" applyFill="1" applyBorder="1">
      <alignment vertical="center"/>
    </xf>
    <xf numFmtId="0" fontId="14" fillId="0" borderId="36" xfId="0" applyFont="1" applyBorder="1" applyAlignment="1" applyProtection="1">
      <alignment horizontal="left" vertical="center" shrinkToFit="1"/>
      <protection locked="0"/>
    </xf>
    <xf numFmtId="176" fontId="15" fillId="3" borderId="43" xfId="0" applyNumberFormat="1" applyFont="1" applyFill="1" applyBorder="1" applyAlignment="1">
      <alignment horizontal="center" vertical="center"/>
    </xf>
    <xf numFmtId="176" fontId="15" fillId="3" borderId="8" xfId="0" applyNumberFormat="1" applyFont="1" applyFill="1" applyBorder="1" applyAlignment="1">
      <alignment horizontal="center" vertical="center"/>
    </xf>
    <xf numFmtId="0" fontId="15" fillId="3" borderId="44" xfId="0" applyFont="1" applyFill="1" applyBorder="1" applyAlignment="1">
      <alignment horizontal="center" vertical="center"/>
    </xf>
    <xf numFmtId="176" fontId="15" fillId="3" borderId="40" xfId="0" applyNumberFormat="1" applyFont="1" applyFill="1" applyBorder="1" applyAlignment="1">
      <alignment horizontal="center" vertical="center"/>
    </xf>
    <xf numFmtId="176" fontId="15" fillId="3" borderId="17" xfId="0" applyNumberFormat="1" applyFont="1" applyFill="1" applyBorder="1" applyAlignment="1">
      <alignment horizontal="center" vertical="center"/>
    </xf>
    <xf numFmtId="0" fontId="15" fillId="3" borderId="46" xfId="0" applyFont="1" applyFill="1" applyBorder="1" applyAlignment="1">
      <alignment horizontal="center" vertical="center"/>
    </xf>
    <xf numFmtId="20" fontId="15" fillId="0" borderId="0" xfId="0" applyNumberFormat="1" applyFont="1" applyAlignment="1">
      <alignment horizontal="center" vertical="center"/>
    </xf>
    <xf numFmtId="0" fontId="14" fillId="13" borderId="67" xfId="0" applyFont="1" applyFill="1" applyBorder="1" applyAlignment="1" applyProtection="1">
      <alignment horizontal="left" vertical="center" wrapText="1"/>
      <protection locked="0"/>
    </xf>
    <xf numFmtId="0" fontId="15" fillId="0" borderId="74" xfId="0" applyFont="1" applyBorder="1">
      <alignment vertical="center"/>
    </xf>
    <xf numFmtId="181" fontId="14" fillId="0" borderId="36" xfId="0" applyNumberFormat="1" applyFont="1" applyBorder="1" applyAlignment="1" applyProtection="1">
      <alignment horizontal="left" vertical="center" wrapText="1"/>
      <protection locked="0"/>
    </xf>
    <xf numFmtId="183" fontId="14" fillId="11" borderId="36" xfId="0" applyNumberFormat="1" applyFont="1" applyFill="1" applyBorder="1" applyAlignment="1" applyProtection="1">
      <alignment horizontal="left" vertical="center" wrapText="1"/>
      <protection locked="0"/>
    </xf>
    <xf numFmtId="183" fontId="14" fillId="10" borderId="36" xfId="0" applyNumberFormat="1" applyFont="1" applyFill="1" applyBorder="1" applyAlignment="1" applyProtection="1">
      <alignment horizontal="left" vertical="center" wrapText="1"/>
      <protection locked="0"/>
    </xf>
    <xf numFmtId="183" fontId="14" fillId="9" borderId="36" xfId="0" applyNumberFormat="1" applyFont="1" applyFill="1" applyBorder="1" applyAlignment="1" applyProtection="1">
      <alignment horizontal="left" vertical="center" wrapText="1"/>
      <protection locked="0"/>
    </xf>
    <xf numFmtId="183" fontId="14" fillId="14" borderId="36" xfId="0" applyNumberFormat="1" applyFont="1" applyFill="1" applyBorder="1" applyAlignment="1" applyProtection="1">
      <alignment horizontal="left" vertical="center" wrapText="1"/>
      <protection locked="0"/>
    </xf>
    <xf numFmtId="183" fontId="14" fillId="5" borderId="36" xfId="0" applyNumberFormat="1" applyFont="1" applyFill="1" applyBorder="1" applyAlignment="1" applyProtection="1">
      <alignment horizontal="left" vertical="center" wrapText="1"/>
      <protection locked="0"/>
    </xf>
    <xf numFmtId="0" fontId="14" fillId="3" borderId="36" xfId="0" applyFont="1" applyFill="1" applyBorder="1" applyAlignment="1" applyProtection="1">
      <alignment horizontal="left" vertical="center"/>
      <protection locked="0"/>
    </xf>
    <xf numFmtId="180" fontId="14" fillId="3" borderId="36" xfId="0" applyNumberFormat="1" applyFont="1" applyFill="1" applyBorder="1" applyAlignment="1" applyProtection="1">
      <alignment horizontal="left" vertical="center"/>
      <protection locked="0"/>
    </xf>
    <xf numFmtId="0" fontId="14" fillId="3" borderId="73" xfId="0" applyFont="1" applyFill="1" applyBorder="1" applyAlignment="1" applyProtection="1">
      <alignment horizontal="left" vertical="center"/>
      <protection locked="0"/>
    </xf>
    <xf numFmtId="0" fontId="14" fillId="3" borderId="67" xfId="0" applyFont="1" applyFill="1" applyBorder="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16" fillId="0" borderId="0" xfId="1" applyFont="1" applyFill="1" applyBorder="1" applyAlignment="1" applyProtection="1">
      <alignment horizontal="right" vertical="center"/>
      <protection locked="0"/>
    </xf>
    <xf numFmtId="0" fontId="17" fillId="0" borderId="0" xfId="1" applyFont="1" applyFill="1" applyBorder="1" applyAlignment="1" applyProtection="1">
      <alignment horizontal="center" vertical="center"/>
      <protection locked="0"/>
    </xf>
    <xf numFmtId="0" fontId="4" fillId="0" borderId="0" xfId="0" applyFont="1" applyProtection="1">
      <alignment vertical="center"/>
      <protection locked="0"/>
    </xf>
    <xf numFmtId="0" fontId="16" fillId="0" borderId="0" xfId="0" applyFont="1" applyAlignment="1" applyProtection="1">
      <alignment horizontal="right" vertical="center"/>
      <protection locked="0"/>
    </xf>
    <xf numFmtId="0" fontId="13" fillId="0" borderId="0" xfId="0" applyFont="1" applyProtection="1">
      <alignment vertical="center"/>
      <protection locked="0"/>
    </xf>
    <xf numFmtId="0" fontId="14" fillId="0" borderId="0" xfId="0" applyFont="1" applyAlignment="1" applyProtection="1">
      <alignment horizontal="center" vertical="center"/>
      <protection locked="0"/>
    </xf>
    <xf numFmtId="20" fontId="14" fillId="0" borderId="0" xfId="0" applyNumberFormat="1" applyFont="1" applyAlignment="1" applyProtection="1">
      <alignment horizontal="center" vertical="center"/>
      <protection locked="0"/>
    </xf>
    <xf numFmtId="0" fontId="7" fillId="15" borderId="36" xfId="0" applyFont="1" applyFill="1" applyBorder="1" applyAlignment="1" applyProtection="1">
      <alignment horizontal="left" vertical="center"/>
      <protection locked="0"/>
    </xf>
    <xf numFmtId="0" fontId="7" fillId="15" borderId="38" xfId="0" applyFont="1" applyFill="1" applyBorder="1" applyAlignment="1" applyProtection="1">
      <alignment horizontal="left" vertical="center"/>
      <protection locked="0"/>
    </xf>
    <xf numFmtId="0" fontId="31" fillId="16" borderId="36" xfId="3" applyFont="1" applyFill="1" applyBorder="1" applyAlignment="1">
      <alignment horizontal="center" vertical="center" shrinkToFit="1"/>
    </xf>
    <xf numFmtId="0" fontId="32" fillId="16" borderId="36" xfId="3" applyFont="1" applyFill="1" applyBorder="1" applyAlignment="1">
      <alignment horizontal="center" vertical="center" shrinkToFit="1"/>
    </xf>
    <xf numFmtId="0" fontId="32" fillId="16" borderId="74" xfId="3" applyFont="1" applyFill="1" applyBorder="1" applyAlignment="1">
      <alignment horizontal="center" vertical="center" shrinkToFit="1"/>
    </xf>
    <xf numFmtId="0" fontId="0" fillId="0" borderId="0" xfId="0" applyAlignment="1">
      <alignment horizontal="left" vertical="center"/>
    </xf>
    <xf numFmtId="0" fontId="33" fillId="0" borderId="36" xfId="2" applyFont="1" applyBorder="1" applyAlignment="1">
      <alignment horizontal="center" vertical="center" wrapText="1"/>
    </xf>
    <xf numFmtId="0" fontId="33" fillId="0" borderId="36" xfId="2" applyFont="1" applyBorder="1" applyAlignment="1">
      <alignment horizontal="justify" vertical="center" wrapText="1"/>
    </xf>
    <xf numFmtId="0" fontId="23" fillId="0" borderId="0" xfId="0" applyFont="1" applyAlignment="1">
      <alignment vertical="center" shrinkToFit="1"/>
    </xf>
    <xf numFmtId="0" fontId="24" fillId="0" borderId="0" xfId="0" applyFont="1" applyAlignment="1">
      <alignment horizontal="left" vertical="center"/>
    </xf>
    <xf numFmtId="0" fontId="19" fillId="0" borderId="0" xfId="0" applyFont="1">
      <alignment vertical="center"/>
    </xf>
    <xf numFmtId="0" fontId="34" fillId="0" borderId="38" xfId="0" applyFont="1" applyBorder="1" applyAlignment="1">
      <alignment horizontal="left" vertical="center" wrapText="1"/>
    </xf>
    <xf numFmtId="0" fontId="33" fillId="0" borderId="36" xfId="2" applyFont="1" applyBorder="1" applyAlignment="1">
      <alignment horizontal="justify" vertical="center"/>
    </xf>
    <xf numFmtId="0" fontId="22" fillId="0" borderId="0" xfId="0" applyFont="1">
      <alignment vertical="center"/>
    </xf>
    <xf numFmtId="0" fontId="0" fillId="0" borderId="0" xfId="0" applyAlignment="1">
      <alignment horizontal="center" vertical="center"/>
    </xf>
    <xf numFmtId="0" fontId="14" fillId="0" borderId="36" xfId="0" applyFont="1" applyBorder="1" applyAlignment="1" applyProtection="1">
      <alignment horizontal="left" vertical="center" wrapText="1"/>
      <protection locked="0"/>
    </xf>
    <xf numFmtId="185" fontId="14" fillId="3" borderId="36" xfId="0" applyNumberFormat="1" applyFont="1" applyFill="1" applyBorder="1" applyAlignment="1" applyProtection="1">
      <alignment horizontal="left" vertical="center" wrapText="1"/>
      <protection locked="0"/>
    </xf>
    <xf numFmtId="0" fontId="18" fillId="0" borderId="0" xfId="0" applyFont="1">
      <alignment vertical="center"/>
    </xf>
    <xf numFmtId="0" fontId="18" fillId="0" borderId="0" xfId="0" applyFont="1" applyAlignment="1">
      <alignment horizontal="center" vertical="center"/>
    </xf>
    <xf numFmtId="0" fontId="18" fillId="0" borderId="36" xfId="2" applyFont="1" applyBorder="1" applyAlignment="1">
      <alignment horizontal="justify" vertical="center" wrapText="1"/>
    </xf>
    <xf numFmtId="0" fontId="18" fillId="0" borderId="0" xfId="0" applyFont="1" applyAlignment="1">
      <alignment horizontal="left" vertical="center"/>
    </xf>
    <xf numFmtId="0" fontId="18" fillId="0" borderId="36" xfId="2" applyFont="1" applyBorder="1" applyAlignment="1">
      <alignment horizontal="center" vertical="center" wrapText="1"/>
    </xf>
    <xf numFmtId="0" fontId="18" fillId="0" borderId="36" xfId="0" applyFont="1" applyBorder="1" applyAlignment="1">
      <alignment horizontal="center" vertical="center" shrinkToFit="1"/>
    </xf>
    <xf numFmtId="0" fontId="14" fillId="3" borderId="65" xfId="0" applyFont="1" applyFill="1" applyBorder="1" applyAlignment="1" applyProtection="1">
      <alignment vertical="center" wrapText="1"/>
      <protection locked="0"/>
    </xf>
    <xf numFmtId="0" fontId="14" fillId="3" borderId="38" xfId="0" applyFont="1" applyFill="1" applyBorder="1" applyAlignment="1" applyProtection="1">
      <alignment vertical="center" wrapText="1"/>
      <protection locked="0"/>
    </xf>
    <xf numFmtId="0" fontId="15" fillId="3" borderId="36" xfId="0" applyFont="1" applyFill="1" applyBorder="1">
      <alignment vertical="center"/>
    </xf>
    <xf numFmtId="0" fontId="15" fillId="3" borderId="36" xfId="0" applyFont="1" applyFill="1" applyBorder="1" applyAlignment="1">
      <alignment horizontal="left" vertical="center"/>
    </xf>
    <xf numFmtId="182" fontId="14" fillId="3" borderId="36" xfId="0" applyNumberFormat="1" applyFont="1" applyFill="1" applyBorder="1" applyAlignment="1" applyProtection="1">
      <alignment horizontal="left" vertical="center" wrapText="1"/>
      <protection locked="0"/>
    </xf>
    <xf numFmtId="0" fontId="14" fillId="3" borderId="77" xfId="0" applyFont="1" applyFill="1" applyBorder="1" applyProtection="1">
      <alignment vertical="center"/>
      <protection locked="0"/>
    </xf>
    <xf numFmtId="177" fontId="14" fillId="3" borderId="36" xfId="0" applyNumberFormat="1" applyFont="1" applyFill="1" applyBorder="1" applyAlignment="1" applyProtection="1">
      <alignment horizontal="left" vertical="center"/>
      <protection locked="0"/>
    </xf>
    <xf numFmtId="0" fontId="14" fillId="3" borderId="67" xfId="0" applyFont="1" applyFill="1" applyBorder="1" applyAlignment="1">
      <alignment horizontal="left" vertical="center" shrinkToFit="1"/>
    </xf>
    <xf numFmtId="0" fontId="12" fillId="6" borderId="0" xfId="0" applyFont="1" applyFill="1" applyAlignment="1">
      <alignment horizontal="center" vertical="center"/>
    </xf>
    <xf numFmtId="0" fontId="12" fillId="6" borderId="24" xfId="0" applyFont="1" applyFill="1" applyBorder="1" applyAlignment="1">
      <alignment horizontal="center" vertical="center"/>
    </xf>
    <xf numFmtId="0" fontId="12" fillId="3" borderId="12" xfId="0" applyFont="1" applyFill="1" applyBorder="1" applyAlignment="1" applyProtection="1">
      <alignment vertical="center" shrinkToFit="1"/>
      <protection locked="0"/>
    </xf>
    <xf numFmtId="0" fontId="12" fillId="3" borderId="26" xfId="0" applyFont="1" applyFill="1" applyBorder="1" applyAlignment="1" applyProtection="1">
      <alignment vertical="center" shrinkToFit="1"/>
      <protection locked="0"/>
    </xf>
    <xf numFmtId="0" fontId="12" fillId="3" borderId="26" xfId="0" applyFont="1" applyFill="1" applyBorder="1" applyAlignment="1" applyProtection="1">
      <alignment horizontal="center" vertical="center" shrinkToFit="1"/>
      <protection locked="0"/>
    </xf>
    <xf numFmtId="0" fontId="12" fillId="3" borderId="12" xfId="0" applyFont="1" applyFill="1" applyBorder="1" applyAlignment="1" applyProtection="1">
      <alignment horizontal="center" vertical="center" shrinkToFit="1"/>
      <protection locked="0"/>
    </xf>
    <xf numFmtId="0" fontId="12" fillId="3" borderId="54" xfId="0" applyFont="1" applyFill="1" applyBorder="1" applyAlignment="1" applyProtection="1">
      <alignment vertical="center" shrinkToFit="1"/>
      <protection locked="0"/>
    </xf>
    <xf numFmtId="0" fontId="12" fillId="3" borderId="6" xfId="0" applyFont="1" applyFill="1" applyBorder="1" applyAlignment="1" applyProtection="1">
      <alignment horizontal="center" vertical="center" shrinkToFit="1"/>
      <protection locked="0"/>
    </xf>
    <xf numFmtId="0" fontId="12" fillId="3" borderId="6" xfId="0" applyFont="1" applyFill="1" applyBorder="1" applyAlignment="1" applyProtection="1">
      <alignment vertical="center" shrinkToFit="1"/>
      <protection locked="0"/>
    </xf>
    <xf numFmtId="0" fontId="4" fillId="0" borderId="33" xfId="0" applyFont="1" applyBorder="1" applyAlignment="1">
      <alignment horizontal="left" vertical="center"/>
    </xf>
    <xf numFmtId="0" fontId="14" fillId="3" borderId="72" xfId="0" applyFont="1" applyFill="1" applyBorder="1">
      <alignment vertical="center"/>
    </xf>
    <xf numFmtId="0" fontId="36" fillId="3" borderId="69" xfId="0" applyFont="1" applyFill="1" applyBorder="1">
      <alignment vertical="center"/>
    </xf>
    <xf numFmtId="0" fontId="36" fillId="3" borderId="72" xfId="0" applyFont="1" applyFill="1" applyBorder="1">
      <alignment vertical="center"/>
    </xf>
    <xf numFmtId="0" fontId="36" fillId="3" borderId="70" xfId="0" applyFont="1" applyFill="1" applyBorder="1">
      <alignment vertical="center"/>
    </xf>
    <xf numFmtId="0" fontId="11" fillId="0" borderId="36" xfId="0" applyFont="1" applyBorder="1" applyAlignment="1" applyProtection="1">
      <alignment horizontal="center" vertical="center"/>
      <protection locked="0"/>
    </xf>
    <xf numFmtId="0" fontId="11" fillId="0" borderId="36" xfId="0" applyFont="1" applyBorder="1" applyAlignment="1" applyProtection="1">
      <alignment horizontal="center" vertical="center" wrapText="1"/>
      <protection locked="0"/>
    </xf>
    <xf numFmtId="0" fontId="14" fillId="3" borderId="76" xfId="0" applyFont="1" applyFill="1" applyBorder="1">
      <alignment vertical="center"/>
    </xf>
    <xf numFmtId="0" fontId="14" fillId="3" borderId="71" xfId="0" applyFont="1" applyFill="1" applyBorder="1">
      <alignment vertical="center"/>
    </xf>
    <xf numFmtId="0" fontId="14" fillId="3" borderId="69" xfId="0" applyFont="1" applyFill="1" applyBorder="1">
      <alignment vertical="center"/>
    </xf>
    <xf numFmtId="0" fontId="33" fillId="0" borderId="38" xfId="0" applyFont="1" applyBorder="1" applyAlignment="1">
      <alignment horizontal="left" vertical="center" wrapText="1"/>
    </xf>
    <xf numFmtId="0" fontId="33" fillId="0" borderId="78" xfId="0" applyFont="1" applyBorder="1" applyAlignment="1">
      <alignment horizontal="left" vertical="center" wrapText="1"/>
    </xf>
    <xf numFmtId="0" fontId="4" fillId="3" borderId="54" xfId="0" applyFont="1" applyFill="1" applyBorder="1" applyProtection="1">
      <alignment vertical="center"/>
      <protection locked="0"/>
    </xf>
    <xf numFmtId="0" fontId="4" fillId="3" borderId="8" xfId="0" applyFont="1" applyFill="1" applyBorder="1" applyProtection="1">
      <alignment vertical="center"/>
      <protection locked="0"/>
    </xf>
    <xf numFmtId="0" fontId="4" fillId="3" borderId="6" xfId="0" applyFont="1" applyFill="1" applyBorder="1" applyProtection="1">
      <alignment vertical="center"/>
      <protection locked="0"/>
    </xf>
    <xf numFmtId="0" fontId="4" fillId="3" borderId="12" xfId="0" applyFont="1" applyFill="1" applyBorder="1" applyProtection="1">
      <alignment vertical="center"/>
      <protection locked="0"/>
    </xf>
    <xf numFmtId="181" fontId="15" fillId="3" borderId="8" xfId="0" applyNumberFormat="1" applyFont="1" applyFill="1" applyBorder="1" applyAlignment="1">
      <alignment horizontal="center" vertical="center"/>
    </xf>
    <xf numFmtId="176" fontId="15" fillId="3" borderId="43" xfId="0" applyNumberFormat="1" applyFont="1" applyFill="1" applyBorder="1" applyAlignment="1" applyProtection="1">
      <alignment horizontal="center" vertical="center"/>
      <protection locked="0"/>
    </xf>
    <xf numFmtId="176" fontId="15" fillId="3" borderId="8" xfId="0" applyNumberFormat="1" applyFont="1" applyFill="1" applyBorder="1" applyAlignment="1" applyProtection="1">
      <alignment horizontal="center" vertical="center"/>
      <protection locked="0"/>
    </xf>
    <xf numFmtId="181" fontId="15" fillId="3" borderId="8" xfId="0" applyNumberFormat="1" applyFont="1" applyFill="1" applyBorder="1" applyAlignment="1" applyProtection="1">
      <alignment horizontal="center" vertical="center"/>
      <protection locked="0"/>
    </xf>
    <xf numFmtId="0" fontId="15" fillId="3" borderId="44" xfId="0" applyFont="1" applyFill="1" applyBorder="1" applyAlignment="1" applyProtection="1">
      <alignment horizontal="center" vertical="center"/>
      <protection locked="0"/>
    </xf>
    <xf numFmtId="0" fontId="12" fillId="0" borderId="0" xfId="0" applyFont="1" applyAlignment="1" applyProtection="1">
      <alignment vertical="center" wrapText="1"/>
      <protection locked="0"/>
    </xf>
    <xf numFmtId="20" fontId="12" fillId="0" borderId="0" xfId="0" applyNumberFormat="1" applyFont="1" applyProtection="1">
      <alignment vertical="center"/>
      <protection locked="0"/>
    </xf>
    <xf numFmtId="0" fontId="12" fillId="0" borderId="0" xfId="0" applyFont="1" applyProtection="1">
      <alignment vertical="center"/>
      <protection locked="0"/>
    </xf>
    <xf numFmtId="0" fontId="3" fillId="0" borderId="0" xfId="1" applyAlignment="1" applyProtection="1">
      <alignment vertical="center"/>
      <protection locked="0"/>
    </xf>
    <xf numFmtId="20" fontId="13" fillId="0" borderId="0" xfId="0" applyNumberFormat="1" applyFont="1" applyProtection="1">
      <alignment vertical="center"/>
      <protection locked="0"/>
    </xf>
    <xf numFmtId="0" fontId="12" fillId="0" borderId="36" xfId="0" applyFont="1" applyBorder="1" applyProtection="1">
      <alignment vertical="center"/>
      <protection locked="0"/>
    </xf>
    <xf numFmtId="0" fontId="14" fillId="3" borderId="68" xfId="0" applyFont="1" applyFill="1" applyBorder="1">
      <alignment vertical="center"/>
    </xf>
    <xf numFmtId="0" fontId="14" fillId="3" borderId="76" xfId="0" applyFont="1" applyFill="1" applyBorder="1" applyAlignment="1">
      <alignment horizontal="left" vertical="center" shrinkToFit="1"/>
    </xf>
    <xf numFmtId="0" fontId="40" fillId="3" borderId="69" xfId="0" applyFont="1" applyFill="1" applyBorder="1">
      <alignment vertical="center"/>
    </xf>
    <xf numFmtId="0" fontId="14" fillId="3" borderId="72" xfId="0" applyFont="1" applyFill="1" applyBorder="1" applyAlignment="1">
      <alignment horizontal="left" vertical="center" shrinkToFit="1"/>
    </xf>
    <xf numFmtId="0" fontId="14" fillId="3" borderId="69" xfId="0" applyFont="1" applyFill="1" applyBorder="1" applyAlignment="1">
      <alignment horizontal="center" vertical="center"/>
    </xf>
    <xf numFmtId="0" fontId="14" fillId="3" borderId="71" xfId="0" applyFont="1" applyFill="1" applyBorder="1" applyAlignment="1">
      <alignment horizontal="left" vertical="center" shrinkToFit="1"/>
    </xf>
    <xf numFmtId="0" fontId="14" fillId="18" borderId="38" xfId="0" applyFont="1" applyFill="1" applyBorder="1" applyAlignment="1">
      <alignment vertical="center" shrinkToFit="1"/>
    </xf>
    <xf numFmtId="0" fontId="35" fillId="17" borderId="36" xfId="0" applyFont="1" applyFill="1" applyBorder="1" applyAlignment="1">
      <alignment horizontal="center" vertical="center" shrinkToFit="1"/>
    </xf>
    <xf numFmtId="0" fontId="41" fillId="18" borderId="38" xfId="0" applyFont="1" applyFill="1" applyBorder="1" applyAlignment="1">
      <alignment horizontal="center" vertical="center"/>
    </xf>
    <xf numFmtId="0" fontId="41" fillId="0" borderId="0" xfId="0" applyFont="1">
      <alignment vertical="center"/>
    </xf>
    <xf numFmtId="0" fontId="35" fillId="3" borderId="36" xfId="0" applyFont="1" applyFill="1" applyBorder="1" applyAlignment="1">
      <alignment horizontal="left" vertical="center"/>
    </xf>
    <xf numFmtId="0" fontId="15" fillId="3" borderId="74" xfId="0" applyFont="1" applyFill="1" applyBorder="1" applyAlignment="1">
      <alignment horizontal="left" vertical="center"/>
    </xf>
    <xf numFmtId="0" fontId="42" fillId="0" borderId="0" xfId="0" applyFont="1">
      <alignment vertical="center"/>
    </xf>
    <xf numFmtId="182" fontId="14" fillId="3" borderId="74" xfId="0" applyNumberFormat="1"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56" fontId="14" fillId="3" borderId="74" xfId="0" applyNumberFormat="1" applyFont="1" applyFill="1" applyBorder="1" applyAlignment="1" applyProtection="1">
      <alignment horizontal="left" vertical="center" shrinkToFit="1"/>
      <protection locked="0"/>
    </xf>
    <xf numFmtId="0" fontId="15" fillId="0" borderId="74" xfId="0" applyFont="1" applyBorder="1" applyAlignment="1">
      <alignment horizontal="left" vertical="center"/>
    </xf>
    <xf numFmtId="181" fontId="14" fillId="3" borderId="74" xfId="0" applyNumberFormat="1" applyFont="1" applyFill="1" applyBorder="1" applyAlignment="1" applyProtection="1">
      <alignment horizontal="left" vertical="center" wrapText="1"/>
      <protection locked="0"/>
    </xf>
    <xf numFmtId="185" fontId="14" fillId="3" borderId="74" xfId="0" applyNumberFormat="1" applyFont="1" applyFill="1" applyBorder="1" applyAlignment="1" applyProtection="1">
      <alignment horizontal="left" vertical="center" wrapText="1"/>
      <protection locked="0"/>
    </xf>
    <xf numFmtId="56" fontId="14" fillId="11" borderId="36" xfId="0" applyNumberFormat="1" applyFont="1" applyFill="1" applyBorder="1" applyAlignment="1" applyProtection="1">
      <alignment horizontal="left" vertical="center" shrinkToFit="1"/>
      <protection locked="0"/>
    </xf>
    <xf numFmtId="186" fontId="15" fillId="3" borderId="74" xfId="5" applyNumberFormat="1" applyFont="1" applyFill="1" applyBorder="1" applyAlignment="1">
      <alignment horizontal="left" vertical="top"/>
    </xf>
    <xf numFmtId="0" fontId="15" fillId="10" borderId="36" xfId="0" applyFont="1" applyFill="1" applyBorder="1" applyAlignment="1">
      <alignment horizontal="left" vertical="center"/>
    </xf>
    <xf numFmtId="0" fontId="15" fillId="9" borderId="36" xfId="0" applyFont="1" applyFill="1" applyBorder="1" applyAlignment="1">
      <alignment horizontal="left" vertical="center"/>
    </xf>
    <xf numFmtId="0" fontId="15" fillId="7" borderId="36" xfId="0" applyFont="1" applyFill="1" applyBorder="1" applyAlignment="1">
      <alignment horizontal="left" vertical="center"/>
    </xf>
    <xf numFmtId="0" fontId="15" fillId="14" borderId="36" xfId="0" applyFont="1" applyFill="1" applyBorder="1" applyAlignment="1">
      <alignment horizontal="left" vertical="center"/>
    </xf>
    <xf numFmtId="0" fontId="15" fillId="8" borderId="36" xfId="0" applyFont="1" applyFill="1" applyBorder="1" applyAlignment="1">
      <alignment horizontal="left" vertical="center"/>
    </xf>
    <xf numFmtId="14" fontId="14" fillId="3" borderId="74" xfId="0" applyNumberFormat="1" applyFont="1" applyFill="1" applyBorder="1" applyAlignment="1" applyProtection="1">
      <alignment horizontal="left" vertical="center" shrinkToFit="1"/>
      <protection locked="0"/>
    </xf>
    <xf numFmtId="0" fontId="14" fillId="3" borderId="74" xfId="0" applyFont="1" applyFill="1" applyBorder="1" applyAlignment="1" applyProtection="1">
      <alignment horizontal="left" vertical="center"/>
      <protection locked="0"/>
    </xf>
    <xf numFmtId="0" fontId="42" fillId="0" borderId="0" xfId="0" applyFont="1" applyAlignment="1">
      <alignment horizontal="left" vertical="center"/>
    </xf>
    <xf numFmtId="0" fontId="43" fillId="18" borderId="0" xfId="0" applyFont="1" applyFill="1" applyAlignment="1">
      <alignment horizontal="left" vertical="center"/>
    </xf>
    <xf numFmtId="0" fontId="15" fillId="18" borderId="0" xfId="0" applyFont="1" applyFill="1">
      <alignment vertical="center"/>
    </xf>
    <xf numFmtId="180" fontId="14" fillId="3" borderId="74" xfId="0" applyNumberFormat="1" applyFont="1" applyFill="1" applyBorder="1" applyAlignment="1" applyProtection="1">
      <alignment horizontal="left" vertical="center"/>
      <protection locked="0"/>
    </xf>
    <xf numFmtId="177" fontId="14" fillId="3" borderId="74" xfId="0" applyNumberFormat="1" applyFont="1" applyFill="1" applyBorder="1" applyAlignment="1" applyProtection="1">
      <alignment horizontal="left" vertical="center"/>
      <protection locked="0"/>
    </xf>
    <xf numFmtId="0" fontId="44" fillId="18" borderId="0" xfId="0" applyFont="1" applyFill="1">
      <alignment vertical="center"/>
    </xf>
    <xf numFmtId="0" fontId="41" fillId="3" borderId="74" xfId="0" applyFont="1" applyFill="1" applyBorder="1" applyAlignment="1">
      <alignment horizontal="left" vertical="center"/>
    </xf>
    <xf numFmtId="0" fontId="14" fillId="3" borderId="69"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5" fillId="3" borderId="73" xfId="0" applyFont="1" applyFill="1" applyBorder="1" applyAlignment="1">
      <alignment horizontal="left" vertical="center"/>
    </xf>
    <xf numFmtId="0" fontId="15" fillId="3" borderId="67" xfId="0" applyFont="1" applyFill="1" applyBorder="1" applyAlignment="1">
      <alignment horizontal="left" vertical="center"/>
    </xf>
    <xf numFmtId="0" fontId="14" fillId="18" borderId="36" xfId="0" applyFont="1" applyFill="1" applyBorder="1" applyAlignment="1">
      <alignment horizontal="left" vertical="center" shrinkToFit="1"/>
    </xf>
    <xf numFmtId="0" fontId="45" fillId="19" borderId="36" xfId="0" applyFont="1" applyFill="1" applyBorder="1">
      <alignment vertical="center"/>
    </xf>
    <xf numFmtId="0" fontId="45" fillId="19" borderId="36" xfId="0" applyFont="1" applyFill="1" applyBorder="1" applyAlignment="1">
      <alignment horizontal="left" vertical="center"/>
    </xf>
    <xf numFmtId="0" fontId="7" fillId="0" borderId="36" xfId="0" applyFont="1" applyBorder="1" applyAlignment="1" applyProtection="1">
      <alignment horizontal="left" vertical="center"/>
      <protection locked="0"/>
    </xf>
    <xf numFmtId="0" fontId="45" fillId="19" borderId="36" xfId="0" applyFont="1" applyFill="1" applyBorder="1" applyAlignment="1">
      <alignment horizontal="center" vertical="center" shrinkToFit="1"/>
    </xf>
    <xf numFmtId="0" fontId="33" fillId="18" borderId="36" xfId="2" applyFont="1" applyFill="1" applyBorder="1" applyAlignment="1">
      <alignment horizontal="center" vertical="center" wrapText="1"/>
    </xf>
    <xf numFmtId="0" fontId="11" fillId="18" borderId="77" xfId="0" applyFont="1" applyFill="1" applyBorder="1">
      <alignment vertical="center"/>
    </xf>
    <xf numFmtId="0" fontId="18" fillId="18" borderId="36" xfId="2" applyFont="1" applyFill="1" applyBorder="1" applyAlignment="1">
      <alignment horizontal="center" vertical="center" wrapText="1"/>
    </xf>
    <xf numFmtId="0" fontId="18" fillId="18" borderId="36" xfId="0" applyFont="1" applyFill="1" applyBorder="1" applyAlignment="1">
      <alignment horizontal="center" vertical="center" shrinkToFit="1"/>
    </xf>
    <xf numFmtId="0" fontId="18" fillId="18" borderId="36" xfId="2" applyFont="1" applyFill="1" applyBorder="1" applyAlignment="1">
      <alignment horizontal="justify" vertical="center" wrapText="1"/>
    </xf>
    <xf numFmtId="0" fontId="33" fillId="18" borderId="36" xfId="2" applyFont="1" applyFill="1" applyBorder="1" applyAlignment="1">
      <alignment horizontal="justify" vertical="center" wrapText="1"/>
    </xf>
    <xf numFmtId="0" fontId="33" fillId="4" borderId="36" xfId="2" applyFont="1" applyFill="1" applyBorder="1" applyAlignment="1">
      <alignment horizontal="center" vertical="center" wrapText="1"/>
    </xf>
    <xf numFmtId="0" fontId="33" fillId="4" borderId="36" xfId="2" applyFont="1" applyFill="1" applyBorder="1" applyAlignment="1">
      <alignment horizontal="justify" vertical="center" wrapText="1"/>
    </xf>
    <xf numFmtId="0" fontId="18" fillId="4" borderId="36" xfId="2" applyFont="1" applyFill="1" applyBorder="1" applyAlignment="1">
      <alignment horizontal="center" vertical="center" wrapText="1"/>
    </xf>
    <xf numFmtId="0" fontId="18" fillId="4" borderId="36" xfId="0" applyFont="1" applyFill="1" applyBorder="1" applyAlignment="1">
      <alignment horizontal="center" vertical="center" shrinkToFit="1"/>
    </xf>
    <xf numFmtId="0" fontId="18" fillId="4" borderId="36" xfId="2" applyFont="1" applyFill="1" applyBorder="1" applyAlignment="1">
      <alignment horizontal="justify" vertical="center" wrapText="1"/>
    </xf>
    <xf numFmtId="0" fontId="33" fillId="0" borderId="79" xfId="0" applyFont="1" applyBorder="1" applyAlignment="1">
      <alignment vertical="center" shrinkToFit="1"/>
    </xf>
    <xf numFmtId="0" fontId="37" fillId="3" borderId="0" xfId="1" applyFont="1" applyFill="1" applyBorder="1" applyAlignment="1" applyProtection="1">
      <alignment horizontal="right" vertical="center"/>
    </xf>
    <xf numFmtId="0" fontId="6" fillId="3" borderId="17" xfId="0" applyFont="1" applyFill="1" applyBorder="1" applyAlignment="1">
      <alignment horizontal="left" vertical="center"/>
    </xf>
    <xf numFmtId="0" fontId="12" fillId="6" borderId="58" xfId="0" applyFont="1" applyFill="1" applyBorder="1" applyAlignment="1">
      <alignment horizontal="center" vertical="center"/>
    </xf>
    <xf numFmtId="0" fontId="12" fillId="6" borderId="59" xfId="0" applyFont="1" applyFill="1" applyBorder="1" applyAlignment="1">
      <alignment horizontal="center" vertical="center"/>
    </xf>
    <xf numFmtId="0" fontId="12" fillId="6" borderId="60" xfId="0" applyFont="1" applyFill="1" applyBorder="1" applyAlignment="1">
      <alignment horizontal="center" vertical="center"/>
    </xf>
    <xf numFmtId="0" fontId="12" fillId="3" borderId="64" xfId="0" applyFont="1" applyFill="1" applyBorder="1" applyAlignment="1" applyProtection="1">
      <alignment horizontal="left" vertical="center" wrapText="1"/>
      <protection locked="0"/>
    </xf>
    <xf numFmtId="0" fontId="12" fillId="3" borderId="65"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4" fillId="6" borderId="53"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12" fillId="3" borderId="54" xfId="0" applyFont="1" applyFill="1" applyBorder="1" applyAlignment="1">
      <alignment vertical="center" shrinkToFit="1"/>
    </xf>
    <xf numFmtId="0" fontId="12" fillId="3" borderId="54" xfId="0" applyFont="1" applyFill="1" applyBorder="1" applyAlignment="1" applyProtection="1">
      <alignment horizontal="left" vertical="center" shrinkToFit="1"/>
      <protection locked="0"/>
    </xf>
    <xf numFmtId="0" fontId="12" fillId="3" borderId="54" xfId="0" applyFont="1" applyFill="1" applyBorder="1" applyAlignment="1" applyProtection="1">
      <alignment horizontal="center" vertical="center" shrinkToFit="1"/>
      <protection locked="0"/>
    </xf>
    <xf numFmtId="0" fontId="12" fillId="6" borderId="5" xfId="0" applyFont="1" applyFill="1" applyBorder="1" applyAlignment="1" applyProtection="1">
      <alignment horizontal="center" vertical="center" shrinkToFit="1"/>
      <protection locked="0"/>
    </xf>
    <xf numFmtId="0" fontId="12" fillId="6" borderId="6" xfId="0" applyFont="1" applyFill="1" applyBorder="1" applyAlignment="1" applyProtection="1">
      <alignment horizontal="center" vertical="center" shrinkToFit="1"/>
      <protection locked="0"/>
    </xf>
    <xf numFmtId="0" fontId="12" fillId="6" borderId="7" xfId="0" applyFont="1" applyFill="1" applyBorder="1" applyAlignment="1" applyProtection="1">
      <alignment horizontal="center" vertical="center" shrinkToFit="1"/>
      <protection locked="0"/>
    </xf>
    <xf numFmtId="0" fontId="4" fillId="3" borderId="56" xfId="0" applyFont="1" applyFill="1" applyBorder="1" applyAlignment="1" applyProtection="1">
      <alignment horizontal="center" vertical="center"/>
      <protection locked="0"/>
    </xf>
    <xf numFmtId="0" fontId="4" fillId="3" borderId="54" xfId="0" applyFont="1" applyFill="1" applyBorder="1" applyAlignment="1" applyProtection="1">
      <alignment horizontal="center" vertical="center"/>
      <protection locked="0"/>
    </xf>
    <xf numFmtId="0" fontId="12" fillId="3" borderId="9"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12" fillId="3" borderId="10" xfId="0" applyFont="1" applyFill="1" applyBorder="1" applyAlignment="1" applyProtection="1">
      <alignment horizontal="left" vertical="center"/>
      <protection locked="0"/>
    </xf>
    <xf numFmtId="0" fontId="4" fillId="0" borderId="33" xfId="0" applyFont="1" applyBorder="1" applyAlignment="1">
      <alignment horizontal="center" vertical="center"/>
    </xf>
    <xf numFmtId="0" fontId="12" fillId="3" borderId="8" xfId="0" applyFont="1" applyFill="1" applyBorder="1" applyAlignment="1">
      <alignment horizontal="center" vertical="center" shrinkToFit="1"/>
    </xf>
    <xf numFmtId="0" fontId="12" fillId="3" borderId="6" xfId="0" applyFont="1" applyFill="1" applyBorder="1" applyAlignment="1" applyProtection="1">
      <alignment horizontal="left" vertical="center" shrinkToFit="1"/>
      <protection locked="0"/>
    </xf>
    <xf numFmtId="0" fontId="12" fillId="3" borderId="12" xfId="0" applyFont="1" applyFill="1" applyBorder="1" applyAlignment="1">
      <alignment horizontal="center" vertical="center" shrinkToFit="1"/>
    </xf>
    <xf numFmtId="0" fontId="12" fillId="3" borderId="12" xfId="0" applyFont="1" applyFill="1" applyBorder="1" applyAlignment="1" applyProtection="1">
      <alignment horizontal="left" vertical="center" shrinkToFit="1"/>
      <protection locked="0"/>
    </xf>
    <xf numFmtId="0" fontId="4" fillId="3" borderId="9"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63"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12" fillId="6" borderId="35" xfId="0" applyFont="1" applyFill="1" applyBorder="1" applyAlignment="1">
      <alignment horizontal="center" vertical="center" textRotation="255"/>
    </xf>
    <xf numFmtId="0" fontId="12" fillId="6" borderId="62" xfId="0" applyFont="1" applyFill="1" applyBorder="1" applyAlignment="1">
      <alignment horizontal="center" vertical="center" textRotation="255"/>
    </xf>
    <xf numFmtId="0" fontId="12" fillId="6" borderId="0" xfId="0" applyFont="1" applyFill="1" applyAlignment="1">
      <alignment horizontal="center" vertical="center"/>
    </xf>
    <xf numFmtId="0" fontId="12" fillId="6" borderId="34" xfId="0" applyFont="1" applyFill="1" applyBorder="1" applyAlignment="1">
      <alignment horizontal="center" vertical="center"/>
    </xf>
    <xf numFmtId="0" fontId="12" fillId="3" borderId="26" xfId="0" applyFont="1" applyFill="1" applyBorder="1" applyAlignment="1" applyProtection="1">
      <alignment horizontal="left" vertical="center" shrinkToFit="1"/>
      <protection locked="0"/>
    </xf>
    <xf numFmtId="0" fontId="12" fillId="6" borderId="9"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7" xfId="0" applyFont="1" applyFill="1" applyBorder="1" applyAlignment="1">
      <alignment horizontal="center" vertical="center"/>
    </xf>
    <xf numFmtId="0" fontId="4" fillId="3" borderId="28" xfId="0" applyFont="1" applyFill="1" applyBorder="1" applyAlignment="1" applyProtection="1">
      <alignment horizontal="center" vertical="center"/>
      <protection locked="0"/>
    </xf>
    <xf numFmtId="0" fontId="4" fillId="3" borderId="26" xfId="0" applyFont="1" applyFill="1" applyBorder="1" applyAlignment="1" applyProtection="1">
      <alignment horizontal="center" vertical="center"/>
      <protection locked="0"/>
    </xf>
    <xf numFmtId="0" fontId="12" fillId="6" borderId="4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51" xfId="0" applyFont="1" applyFill="1" applyBorder="1" applyAlignment="1">
      <alignment horizontal="center" vertical="center" wrapText="1"/>
    </xf>
    <xf numFmtId="0" fontId="11" fillId="0" borderId="39"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52" xfId="0" applyFont="1" applyBorder="1" applyAlignment="1" applyProtection="1">
      <alignment horizontal="left" vertical="center" wrapText="1"/>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2" fillId="6" borderId="20" xfId="0" applyFont="1" applyFill="1" applyBorder="1" applyAlignment="1">
      <alignment horizontal="center" vertical="center" shrinkToFit="1"/>
    </xf>
    <xf numFmtId="0" fontId="12" fillId="6" borderId="21" xfId="0" applyFont="1" applyFill="1" applyBorder="1" applyAlignment="1">
      <alignment horizontal="center" vertical="center" shrinkToFit="1"/>
    </xf>
    <xf numFmtId="0" fontId="12" fillId="6" borderId="22" xfId="0" applyFont="1" applyFill="1" applyBorder="1" applyAlignment="1">
      <alignment horizontal="center" vertical="center" shrinkToFit="1"/>
    </xf>
    <xf numFmtId="0" fontId="12" fillId="0" borderId="13" xfId="0" applyFont="1" applyBorder="1" applyAlignment="1" applyProtection="1">
      <alignment horizontal="left" vertical="center" wrapText="1" shrinkToFit="1"/>
      <protection locked="0"/>
    </xf>
    <xf numFmtId="0" fontId="12" fillId="0" borderId="14" xfId="0" applyFont="1" applyBorder="1" applyAlignment="1" applyProtection="1">
      <alignment horizontal="left" vertical="center" wrapText="1" shrinkToFit="1"/>
      <protection locked="0"/>
    </xf>
    <xf numFmtId="0" fontId="12" fillId="0" borderId="15" xfId="0" applyFont="1" applyBorder="1" applyAlignment="1" applyProtection="1">
      <alignment horizontal="left" vertical="center" wrapText="1" shrinkToFit="1"/>
      <protection locked="0"/>
    </xf>
    <xf numFmtId="0" fontId="4" fillId="6" borderId="9"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12" fillId="0" borderId="13" xfId="0" applyFont="1" applyBorder="1" applyAlignment="1" applyProtection="1">
      <alignment horizontal="left" vertical="center" shrinkToFit="1"/>
      <protection locked="0"/>
    </xf>
    <xf numFmtId="0" fontId="12" fillId="0" borderId="14"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4" fillId="6" borderId="23"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22" xfId="0" applyFont="1" applyFill="1" applyBorder="1" applyAlignment="1">
      <alignment horizontal="center" vertical="center"/>
    </xf>
    <xf numFmtId="0" fontId="12" fillId="0" borderId="16" xfId="0" applyFont="1" applyBorder="1" applyAlignment="1" applyProtection="1">
      <alignment horizontal="left" vertical="center" shrinkToFit="1"/>
      <protection locked="0"/>
    </xf>
    <xf numFmtId="0" fontId="12" fillId="6" borderId="5" xfId="0" applyFont="1" applyFill="1" applyBorder="1" applyAlignment="1">
      <alignment horizontal="center" vertical="center" shrinkToFit="1"/>
    </xf>
    <xf numFmtId="0" fontId="12" fillId="6" borderId="6" xfId="0" applyFont="1" applyFill="1" applyBorder="1" applyAlignment="1">
      <alignment horizontal="center" vertical="center" shrinkToFit="1"/>
    </xf>
    <xf numFmtId="0" fontId="12" fillId="6" borderId="7" xfId="0" applyFont="1" applyFill="1" applyBorder="1" applyAlignment="1">
      <alignment horizontal="center" vertical="center" shrinkToFit="1"/>
    </xf>
    <xf numFmtId="0" fontId="12" fillId="3" borderId="6" xfId="0" applyFont="1" applyFill="1" applyBorder="1" applyAlignment="1" applyProtection="1">
      <alignment horizontal="center" vertical="center" shrinkToFit="1"/>
      <protection locked="0"/>
    </xf>
    <xf numFmtId="0" fontId="12" fillId="3" borderId="7" xfId="0" applyFont="1" applyFill="1" applyBorder="1" applyAlignment="1" applyProtection="1">
      <alignment horizontal="left" vertical="center" shrinkToFit="1"/>
      <protection locked="0"/>
    </xf>
    <xf numFmtId="0" fontId="4" fillId="6" borderId="9" xfId="0" applyFont="1" applyFill="1" applyBorder="1" applyAlignment="1">
      <alignment horizontal="distributed" vertical="center" indent="1"/>
    </xf>
    <xf numFmtId="0" fontId="4" fillId="6" borderId="6" xfId="0" applyFont="1" applyFill="1" applyBorder="1" applyAlignment="1">
      <alignment horizontal="distributed" vertical="center" indent="1"/>
    </xf>
    <xf numFmtId="0" fontId="4" fillId="6" borderId="7" xfId="0" applyFont="1" applyFill="1" applyBorder="1" applyAlignment="1">
      <alignment horizontal="distributed" vertical="center" indent="1"/>
    </xf>
    <xf numFmtId="0" fontId="12" fillId="0" borderId="9"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10" xfId="0" applyFont="1" applyBorder="1" applyAlignment="1" applyProtection="1">
      <alignment horizontal="left" vertical="center" shrinkToFit="1"/>
      <protection locked="0"/>
    </xf>
    <xf numFmtId="0" fontId="12" fillId="3" borderId="9" xfId="0" applyFont="1" applyFill="1" applyBorder="1" applyAlignment="1" applyProtection="1">
      <alignment horizontal="left" vertical="center" wrapText="1" shrinkToFit="1"/>
      <protection locked="0"/>
    </xf>
    <xf numFmtId="0" fontId="12" fillId="3" borderId="6" xfId="0" applyFont="1" applyFill="1" applyBorder="1" applyAlignment="1" applyProtection="1">
      <alignment horizontal="left" vertical="center" wrapText="1" shrinkToFit="1"/>
      <protection locked="0"/>
    </xf>
    <xf numFmtId="0" fontId="12" fillId="3" borderId="6" xfId="0" applyFont="1" applyFill="1" applyBorder="1" applyAlignment="1" applyProtection="1">
      <alignment horizontal="center" vertical="center"/>
      <protection locked="0"/>
    </xf>
    <xf numFmtId="0" fontId="12" fillId="6" borderId="2" xfId="0" applyFont="1" applyFill="1" applyBorder="1" applyAlignment="1">
      <alignment horizontal="center" vertical="center" shrinkToFit="1"/>
    </xf>
    <xf numFmtId="0" fontId="12" fillId="6" borderId="3" xfId="0" applyFont="1" applyFill="1" applyBorder="1" applyAlignment="1">
      <alignment horizontal="center" vertical="center" shrinkToFit="1"/>
    </xf>
    <xf numFmtId="0" fontId="12" fillId="6" borderId="4" xfId="0" applyFont="1" applyFill="1" applyBorder="1" applyAlignment="1">
      <alignment horizontal="center" vertical="center" shrinkToFit="1"/>
    </xf>
    <xf numFmtId="0" fontId="4" fillId="0" borderId="18"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12" fillId="0" borderId="9" xfId="0" applyFont="1" applyBorder="1" applyAlignment="1" applyProtection="1">
      <alignment horizontal="left" vertical="center" wrapText="1" shrinkToFit="1"/>
      <protection locked="0"/>
    </xf>
    <xf numFmtId="0" fontId="12" fillId="0" borderId="6" xfId="0" applyFont="1" applyBorder="1" applyAlignment="1" applyProtection="1">
      <alignment horizontal="left" vertical="center" wrapText="1" shrinkToFit="1"/>
      <protection locked="0"/>
    </xf>
    <xf numFmtId="0" fontId="12" fillId="0" borderId="7" xfId="0" applyFont="1" applyBorder="1" applyAlignment="1" applyProtection="1">
      <alignment horizontal="left" vertical="center" wrapText="1" shrinkToFit="1"/>
      <protection locked="0"/>
    </xf>
    <xf numFmtId="0" fontId="12" fillId="3" borderId="7" xfId="0" applyFont="1" applyFill="1" applyBorder="1" applyAlignment="1" applyProtection="1">
      <alignment horizontal="left" vertical="center" wrapText="1" shrinkToFit="1"/>
      <protection locked="0"/>
    </xf>
    <xf numFmtId="0" fontId="12" fillId="3" borderId="10" xfId="0" applyFont="1" applyFill="1" applyBorder="1" applyAlignment="1" applyProtection="1">
      <alignment horizontal="left" vertical="center" wrapText="1" shrinkToFi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6" borderId="32"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0" borderId="39" xfId="0" quotePrefix="1" applyFont="1" applyBorder="1" applyAlignment="1" applyProtection="1">
      <alignment horizontal="left" vertical="center" shrinkToFit="1"/>
      <protection locked="0"/>
    </xf>
    <xf numFmtId="0" fontId="12" fillId="0" borderId="1" xfId="0" quotePrefix="1" applyFont="1" applyBorder="1" applyAlignment="1" applyProtection="1">
      <alignment horizontal="left" vertical="center" shrinkToFit="1"/>
      <protection locked="0"/>
    </xf>
    <xf numFmtId="0" fontId="12" fillId="6" borderId="13" xfId="0" applyFont="1" applyFill="1" applyBorder="1" applyAlignment="1">
      <alignment horizontal="center" vertical="center" shrinkToFit="1"/>
    </xf>
    <xf numFmtId="0" fontId="4" fillId="3" borderId="13"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12" fillId="0" borderId="7" xfId="0" applyFont="1" applyBorder="1" applyAlignment="1" applyProtection="1">
      <alignment horizontal="left" vertical="center" shrinkToFit="1"/>
      <protection locked="0"/>
    </xf>
    <xf numFmtId="0" fontId="12" fillId="6" borderId="11"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31" xfId="0" applyFont="1" applyFill="1" applyBorder="1" applyAlignment="1">
      <alignment horizontal="center" vertical="center" shrinkToFit="1"/>
    </xf>
    <xf numFmtId="0" fontId="12" fillId="0" borderId="63" xfId="0" quotePrefix="1" applyFont="1" applyBorder="1" applyAlignment="1" applyProtection="1">
      <alignment horizontal="left" vertical="center"/>
      <protection locked="0"/>
    </xf>
    <xf numFmtId="0" fontId="12" fillId="0" borderId="12" xfId="0" quotePrefix="1" applyFont="1" applyBorder="1" applyAlignment="1" applyProtection="1">
      <alignment horizontal="left" vertical="center"/>
      <protection locked="0"/>
    </xf>
    <xf numFmtId="0" fontId="12" fillId="0" borderId="80" xfId="0" quotePrefix="1" applyFont="1" applyBorder="1" applyAlignment="1" applyProtection="1">
      <alignment horizontal="left" vertical="center"/>
      <protection locked="0"/>
    </xf>
    <xf numFmtId="0" fontId="12" fillId="6" borderId="25" xfId="0" applyFont="1" applyFill="1" applyBorder="1" applyAlignment="1">
      <alignment horizontal="center" vertical="center" shrinkToFit="1"/>
    </xf>
    <xf numFmtId="0" fontId="12" fillId="6" borderId="26" xfId="0" applyFont="1" applyFill="1" applyBorder="1" applyAlignment="1">
      <alignment horizontal="center" vertical="center" shrinkToFit="1"/>
    </xf>
    <xf numFmtId="0" fontId="12" fillId="6" borderId="27" xfId="0" applyFont="1" applyFill="1" applyBorder="1" applyAlignment="1">
      <alignment horizontal="center" vertical="center" shrinkToFit="1"/>
    </xf>
    <xf numFmtId="0" fontId="12" fillId="0" borderId="28" xfId="0" applyFont="1" applyBorder="1" applyAlignment="1" applyProtection="1">
      <alignment horizontal="left" vertical="center" shrinkToFit="1"/>
      <protection locked="0"/>
    </xf>
    <xf numFmtId="0" fontId="12" fillId="0" borderId="26"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12" fillId="6" borderId="28"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7" xfId="0" applyFont="1" applyFill="1" applyBorder="1" applyAlignment="1">
      <alignment horizontal="center" vertical="center"/>
    </xf>
    <xf numFmtId="0" fontId="12" fillId="0" borderId="28" xfId="0" applyFont="1" applyBorder="1" applyAlignment="1" applyProtection="1">
      <alignment horizontal="left" vertical="center" wrapText="1" shrinkToFit="1"/>
      <protection locked="0"/>
    </xf>
    <xf numFmtId="0" fontId="12" fillId="0" borderId="26" xfId="0" applyFont="1" applyBorder="1" applyAlignment="1" applyProtection="1">
      <alignment horizontal="left" vertical="center" wrapText="1" shrinkToFit="1"/>
      <protection locked="0"/>
    </xf>
    <xf numFmtId="0" fontId="12" fillId="0" borderId="27" xfId="0" applyFont="1" applyBorder="1" applyAlignment="1" applyProtection="1">
      <alignment horizontal="left" vertical="center" wrapText="1" shrinkToFit="1"/>
      <protection locked="0"/>
    </xf>
    <xf numFmtId="0" fontId="12" fillId="0" borderId="37" xfId="0" applyFont="1" applyBorder="1" applyAlignment="1" applyProtection="1">
      <alignment horizontal="left" vertical="center" shrinkToFit="1"/>
      <protection locked="0"/>
    </xf>
    <xf numFmtId="184" fontId="15" fillId="7" borderId="40" xfId="0" applyNumberFormat="1" applyFont="1" applyFill="1" applyBorder="1" applyAlignment="1">
      <alignment horizontal="center" vertical="center" shrinkToFit="1"/>
    </xf>
    <xf numFmtId="184" fontId="15" fillId="7" borderId="41" xfId="0" applyNumberFormat="1" applyFont="1" applyFill="1" applyBorder="1" applyAlignment="1">
      <alignment horizontal="center" vertical="center" shrinkToFit="1"/>
    </xf>
    <xf numFmtId="0" fontId="15" fillId="7" borderId="17" xfId="0" applyFont="1" applyFill="1" applyBorder="1" applyAlignment="1">
      <alignment horizontal="center" vertical="center"/>
    </xf>
    <xf numFmtId="0" fontId="15" fillId="7" borderId="41" xfId="0" applyFont="1" applyFill="1" applyBorder="1" applyAlignment="1">
      <alignment horizontal="center" vertical="center"/>
    </xf>
    <xf numFmtId="0" fontId="15" fillId="7" borderId="45" xfId="0" applyFont="1" applyFill="1" applyBorder="1" applyAlignment="1">
      <alignment horizontal="left" vertical="center" wrapText="1"/>
    </xf>
    <xf numFmtId="0" fontId="15" fillId="7" borderId="17" xfId="0" applyFont="1" applyFill="1" applyBorder="1" applyAlignment="1">
      <alignment horizontal="left" vertical="center" wrapText="1"/>
    </xf>
    <xf numFmtId="0" fontId="15" fillId="7" borderId="41" xfId="0" applyFont="1" applyFill="1" applyBorder="1" applyAlignment="1">
      <alignment horizontal="left" vertical="center" wrapText="1"/>
    </xf>
    <xf numFmtId="177" fontId="14" fillId="7" borderId="45" xfId="0" applyNumberFormat="1" applyFont="1" applyFill="1" applyBorder="1" applyAlignment="1">
      <alignment horizontal="center" vertical="center"/>
    </xf>
    <xf numFmtId="177" fontId="14" fillId="7" borderId="46" xfId="0" applyNumberFormat="1" applyFont="1" applyFill="1" applyBorder="1" applyAlignment="1">
      <alignment horizontal="center" vertical="center"/>
    </xf>
    <xf numFmtId="177" fontId="14" fillId="7" borderId="40" xfId="0" applyNumberFormat="1" applyFont="1" applyFill="1" applyBorder="1" applyAlignment="1">
      <alignment horizontal="center" vertical="center" shrinkToFit="1"/>
    </xf>
    <xf numFmtId="177" fontId="14" fillId="7" borderId="46" xfId="0" applyNumberFormat="1" applyFont="1" applyFill="1" applyBorder="1" applyAlignment="1">
      <alignment horizontal="center" vertical="center" shrinkToFit="1"/>
    </xf>
    <xf numFmtId="49" fontId="12" fillId="0" borderId="9" xfId="0" applyNumberFormat="1" applyFont="1" applyBorder="1" applyAlignment="1" applyProtection="1">
      <alignment horizontal="left" vertical="center" shrinkToFit="1"/>
      <protection locked="0"/>
    </xf>
    <xf numFmtId="49" fontId="12" fillId="0" borderId="6" xfId="0" applyNumberFormat="1" applyFont="1" applyBorder="1" applyAlignment="1" applyProtection="1">
      <alignment horizontal="left" vertical="center" shrinkToFit="1"/>
      <protection locked="0"/>
    </xf>
    <xf numFmtId="49" fontId="12" fillId="0" borderId="10" xfId="0" applyNumberFormat="1" applyFont="1" applyBorder="1" applyAlignment="1" applyProtection="1">
      <alignment horizontal="left" vertical="center" shrinkToFit="1"/>
      <protection locked="0"/>
    </xf>
    <xf numFmtId="0" fontId="12" fillId="0" borderId="18"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6" borderId="18"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12" fillId="0" borderId="18"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12" fillId="0" borderId="19" xfId="0" applyFont="1" applyBorder="1" applyAlignment="1" applyProtection="1">
      <alignment horizontal="left" vertical="center" shrinkToFit="1"/>
      <protection locked="0"/>
    </xf>
    <xf numFmtId="181" fontId="15" fillId="0" borderId="13" xfId="0" applyNumberFormat="1" applyFont="1" applyBorder="1" applyAlignment="1" applyProtection="1">
      <alignment horizontal="center" vertical="center" shrinkToFit="1"/>
      <protection locked="0"/>
    </xf>
    <xf numFmtId="181" fontId="15" fillId="0" borderId="15" xfId="0" applyNumberFormat="1"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177" fontId="14" fillId="0" borderId="5" xfId="0" applyNumberFormat="1" applyFont="1" applyBorder="1" applyAlignment="1" applyProtection="1">
      <alignment horizontal="center" vertical="center"/>
      <protection locked="0"/>
    </xf>
    <xf numFmtId="177" fontId="14" fillId="0" borderId="10" xfId="0" applyNumberFormat="1" applyFont="1" applyBorder="1" applyAlignment="1" applyProtection="1">
      <alignment horizontal="center" vertical="center"/>
      <protection locked="0"/>
    </xf>
    <xf numFmtId="184" fontId="12" fillId="7" borderId="5" xfId="0" applyNumberFormat="1" applyFont="1" applyFill="1" applyBorder="1" applyAlignment="1" applyProtection="1">
      <alignment horizontal="center" vertical="center" wrapText="1" shrinkToFit="1"/>
      <protection hidden="1"/>
    </xf>
    <xf numFmtId="184" fontId="12" fillId="7" borderId="7" xfId="0" applyNumberFormat="1" applyFont="1" applyFill="1" applyBorder="1" applyAlignment="1" applyProtection="1">
      <alignment horizontal="center" vertical="center" wrapText="1" shrinkToFit="1"/>
      <protection hidden="1"/>
    </xf>
    <xf numFmtId="0" fontId="12" fillId="7" borderId="6" xfId="0" applyFont="1" applyFill="1" applyBorder="1" applyAlignment="1" applyProtection="1">
      <alignment horizontal="center" vertical="center"/>
      <protection hidden="1"/>
    </xf>
    <xf numFmtId="0" fontId="12" fillId="7" borderId="7" xfId="0" applyFont="1" applyFill="1" applyBorder="1" applyAlignment="1" applyProtection="1">
      <alignment horizontal="center" vertical="center"/>
      <protection hidden="1"/>
    </xf>
    <xf numFmtId="0" fontId="15" fillId="7" borderId="6" xfId="0" applyFont="1" applyFill="1" applyBorder="1" applyAlignment="1" applyProtection="1">
      <alignment horizontal="left" vertical="center" wrapText="1"/>
      <protection hidden="1"/>
    </xf>
    <xf numFmtId="177" fontId="14" fillId="7" borderId="9" xfId="0" applyNumberFormat="1" applyFont="1" applyFill="1" applyBorder="1" applyAlignment="1" applyProtection="1">
      <alignment horizontal="center" vertical="center"/>
      <protection hidden="1"/>
    </xf>
    <xf numFmtId="177" fontId="14" fillId="7" borderId="10" xfId="0" applyNumberFormat="1" applyFont="1" applyFill="1" applyBorder="1" applyAlignment="1" applyProtection="1">
      <alignment horizontal="center" vertical="center"/>
      <protection hidden="1"/>
    </xf>
    <xf numFmtId="177" fontId="14" fillId="7" borderId="5" xfId="0" applyNumberFormat="1" applyFont="1" applyFill="1" applyBorder="1" applyAlignment="1">
      <alignment horizontal="center" vertical="center" shrinkToFit="1"/>
    </xf>
    <xf numFmtId="177" fontId="14" fillId="7" borderId="10" xfId="0" applyNumberFormat="1" applyFont="1" applyFill="1" applyBorder="1" applyAlignment="1">
      <alignment horizontal="center" vertical="center" shrinkToFit="1"/>
    </xf>
    <xf numFmtId="181" fontId="15" fillId="0" borderId="9" xfId="0" applyNumberFormat="1" applyFont="1" applyBorder="1" applyAlignment="1" applyProtection="1">
      <alignment horizontal="center" vertical="center" shrinkToFit="1"/>
      <protection locked="0"/>
    </xf>
    <xf numFmtId="181" fontId="15" fillId="0" borderId="7" xfId="0" applyNumberFormat="1"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hidden="1"/>
    </xf>
    <xf numFmtId="0" fontId="12" fillId="0" borderId="7" xfId="0" applyFont="1" applyBorder="1" applyAlignment="1" applyProtection="1">
      <alignment horizontal="center" vertical="center" wrapText="1"/>
      <protection hidden="1"/>
    </xf>
    <xf numFmtId="0" fontId="12" fillId="0" borderId="9" xfId="0" applyFont="1" applyBorder="1" applyAlignment="1" applyProtection="1">
      <alignment horizontal="center" vertical="center" wrapText="1"/>
      <protection hidden="1"/>
    </xf>
    <xf numFmtId="0" fontId="15" fillId="0" borderId="9" xfId="0" applyFont="1" applyBorder="1" applyAlignment="1" applyProtection="1">
      <alignment horizontal="left" vertical="center" wrapText="1"/>
      <protection hidden="1"/>
    </xf>
    <xf numFmtId="0" fontId="15" fillId="0" borderId="6" xfId="0" applyFont="1" applyBorder="1" applyAlignment="1" applyProtection="1">
      <alignment horizontal="left" vertical="center" wrapText="1"/>
      <protection hidden="1"/>
    </xf>
    <xf numFmtId="0" fontId="15" fillId="0" borderId="7" xfId="0" applyFont="1" applyBorder="1" applyAlignment="1" applyProtection="1">
      <alignment horizontal="left" vertical="center" wrapText="1"/>
      <protection hidden="1"/>
    </xf>
    <xf numFmtId="177" fontId="15" fillId="0" borderId="9" xfId="0" applyNumberFormat="1" applyFont="1" applyBorder="1" applyAlignment="1" applyProtection="1">
      <alignment horizontal="center" vertical="center" wrapText="1"/>
      <protection hidden="1"/>
    </xf>
    <xf numFmtId="177" fontId="15" fillId="0" borderId="6" xfId="0" applyNumberFormat="1"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12" fillId="0" borderId="13" xfId="0" applyFont="1" applyBorder="1" applyAlignment="1" applyProtection="1">
      <alignment horizontal="center" vertical="center" wrapText="1"/>
      <protection hidden="1"/>
    </xf>
    <xf numFmtId="0" fontId="15" fillId="0" borderId="13" xfId="0" applyFont="1" applyBorder="1" applyAlignment="1" applyProtection="1">
      <alignment horizontal="left" vertical="center" wrapText="1"/>
      <protection hidden="1"/>
    </xf>
    <xf numFmtId="0" fontId="15" fillId="0" borderId="14" xfId="0" applyFont="1" applyBorder="1" applyAlignment="1" applyProtection="1">
      <alignment horizontal="left" vertical="center" wrapText="1"/>
      <protection hidden="1"/>
    </xf>
    <xf numFmtId="0" fontId="15" fillId="0" borderId="15" xfId="0" applyFont="1" applyBorder="1" applyAlignment="1" applyProtection="1">
      <alignment horizontal="left" vertical="center" wrapText="1"/>
      <protection hidden="1"/>
    </xf>
    <xf numFmtId="177" fontId="15" fillId="0" borderId="13" xfId="0" applyNumberFormat="1" applyFont="1" applyBorder="1" applyAlignment="1" applyProtection="1">
      <alignment horizontal="center" vertical="center" wrapText="1"/>
      <protection hidden="1"/>
    </xf>
    <xf numFmtId="177" fontId="15" fillId="0" borderId="14" xfId="0" applyNumberFormat="1" applyFont="1" applyBorder="1" applyAlignment="1" applyProtection="1">
      <alignment horizontal="center" vertical="center" wrapText="1"/>
      <protection hidden="1"/>
    </xf>
    <xf numFmtId="177" fontId="14" fillId="0" borderId="32" xfId="0" applyNumberFormat="1" applyFont="1" applyBorder="1" applyAlignment="1" applyProtection="1">
      <alignment horizontal="center" vertical="center"/>
      <protection locked="0"/>
    </xf>
    <xf numFmtId="177" fontId="14" fillId="0" borderId="16" xfId="0" applyNumberFormat="1" applyFont="1" applyBorder="1" applyAlignment="1" applyProtection="1">
      <alignment horizontal="center" vertical="center"/>
      <protection locked="0"/>
    </xf>
    <xf numFmtId="0" fontId="12" fillId="6" borderId="20" xfId="0" applyFont="1" applyFill="1" applyBorder="1" applyAlignment="1">
      <alignment horizontal="center" vertical="center"/>
    </xf>
    <xf numFmtId="0" fontId="12" fillId="6" borderId="21"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47" xfId="0" applyFont="1" applyFill="1" applyBorder="1" applyAlignment="1">
      <alignment horizontal="center" vertical="center"/>
    </xf>
    <xf numFmtId="0" fontId="12" fillId="6" borderId="1" xfId="0" applyFont="1" applyFill="1" applyBorder="1" applyAlignment="1">
      <alignment horizontal="center" vertical="center"/>
    </xf>
    <xf numFmtId="176" fontId="15" fillId="0" borderId="5" xfId="0" applyNumberFormat="1" applyFont="1" applyBorder="1" applyAlignment="1" applyProtection="1">
      <alignment horizontal="center" vertical="center"/>
      <protection locked="0"/>
    </xf>
    <xf numFmtId="176" fontId="15" fillId="0" borderId="7" xfId="0" applyNumberFormat="1" applyFont="1" applyBorder="1" applyAlignment="1" applyProtection="1">
      <alignment horizontal="center" vertical="center"/>
      <protection locked="0"/>
    </xf>
    <xf numFmtId="176" fontId="15" fillId="0" borderId="9" xfId="0" applyNumberFormat="1" applyFont="1" applyBorder="1" applyAlignment="1" applyProtection="1">
      <alignment horizontal="center" vertical="center"/>
      <protection locked="0"/>
    </xf>
    <xf numFmtId="181" fontId="15" fillId="0" borderId="6" xfId="0" applyNumberFormat="1" applyFont="1" applyBorder="1" applyAlignment="1" applyProtection="1">
      <alignment horizontal="center" vertical="center" shrinkToFit="1"/>
      <protection locked="0"/>
    </xf>
    <xf numFmtId="178" fontId="15" fillId="0" borderId="32" xfId="0" applyNumberFormat="1" applyFont="1" applyBorder="1" applyAlignment="1">
      <alignment horizontal="center" vertical="center"/>
    </xf>
    <xf numFmtId="178" fontId="15" fillId="0" borderId="15" xfId="0" applyNumberFormat="1" applyFont="1" applyBorder="1" applyAlignment="1">
      <alignment horizontal="center" vertical="center"/>
    </xf>
    <xf numFmtId="178" fontId="15" fillId="0" borderId="13" xfId="0" applyNumberFormat="1" applyFont="1" applyBorder="1" applyAlignment="1">
      <alignment horizontal="center" vertical="center"/>
    </xf>
    <xf numFmtId="181" fontId="15" fillId="0" borderId="14" xfId="0" applyNumberFormat="1" applyFont="1" applyBorder="1" applyAlignment="1" applyProtection="1">
      <alignment horizontal="center" vertical="center" shrinkToFit="1"/>
      <protection locked="0"/>
    </xf>
    <xf numFmtId="176" fontId="15" fillId="3" borderId="6" xfId="0" applyNumberFormat="1" applyFont="1" applyFill="1" applyBorder="1" applyAlignment="1">
      <alignment horizontal="center" vertical="center"/>
    </xf>
    <xf numFmtId="176" fontId="15" fillId="3" borderId="5" xfId="0" applyNumberFormat="1" applyFont="1" applyFill="1" applyBorder="1" applyAlignment="1">
      <alignment horizontal="center" vertical="center"/>
    </xf>
    <xf numFmtId="178" fontId="15" fillId="0" borderId="5" xfId="0" applyNumberFormat="1" applyFont="1" applyBorder="1" applyAlignment="1">
      <alignment horizontal="center" vertical="center"/>
    </xf>
    <xf numFmtId="178" fontId="15" fillId="0" borderId="7" xfId="0" applyNumberFormat="1" applyFont="1" applyBorder="1" applyAlignment="1">
      <alignment horizontal="center" vertical="center"/>
    </xf>
    <xf numFmtId="178" fontId="15" fillId="0" borderId="9" xfId="0" applyNumberFormat="1" applyFont="1" applyBorder="1" applyAlignment="1">
      <alignment horizontal="center" vertical="center"/>
    </xf>
    <xf numFmtId="177" fontId="15" fillId="0" borderId="9" xfId="0" applyNumberFormat="1" applyFont="1" applyBorder="1" applyAlignment="1" applyProtection="1">
      <alignment horizontal="center" vertical="center"/>
      <protection hidden="1"/>
    </xf>
    <xf numFmtId="177" fontId="15" fillId="0" borderId="6" xfId="0" applyNumberFormat="1" applyFont="1" applyBorder="1" applyAlignment="1" applyProtection="1">
      <alignment horizontal="center" vertical="center"/>
      <protection hidden="1"/>
    </xf>
    <xf numFmtId="0" fontId="14" fillId="7" borderId="5" xfId="0" applyFont="1" applyFill="1" applyBorder="1" applyAlignment="1">
      <alignment horizontal="center" vertical="center" shrinkToFit="1"/>
    </xf>
    <xf numFmtId="0" fontId="14" fillId="7" borderId="10" xfId="0" applyFont="1" applyFill="1" applyBorder="1" applyAlignment="1">
      <alignment horizontal="center" vertical="center" shrinkToFit="1"/>
    </xf>
    <xf numFmtId="0" fontId="15" fillId="0" borderId="6" xfId="0" applyFont="1" applyBorder="1" applyAlignment="1" applyProtection="1">
      <alignment horizontal="center" vertical="center"/>
      <protection locked="0"/>
    </xf>
    <xf numFmtId="176" fontId="15" fillId="0" borderId="2" xfId="0" applyNumberFormat="1" applyFont="1" applyBorder="1" applyAlignment="1" applyProtection="1">
      <alignment horizontal="center" vertical="center"/>
      <protection locked="0"/>
    </xf>
    <xf numFmtId="176" fontId="15" fillId="0" borderId="4" xfId="0" applyNumberFormat="1" applyFont="1" applyBorder="1" applyAlignment="1" applyProtection="1">
      <alignment horizontal="center" vertical="center"/>
      <protection locked="0"/>
    </xf>
    <xf numFmtId="176" fontId="15" fillId="0" borderId="18" xfId="0" applyNumberFormat="1" applyFont="1" applyBorder="1" applyAlignment="1" applyProtection="1">
      <alignment horizontal="center" vertical="center"/>
      <protection locked="0"/>
    </xf>
    <xf numFmtId="181" fontId="15" fillId="0" borderId="18" xfId="0" applyNumberFormat="1" applyFont="1" applyBorder="1" applyAlignment="1" applyProtection="1">
      <alignment horizontal="center" vertical="center" shrinkToFit="1"/>
      <protection locked="0"/>
    </xf>
    <xf numFmtId="181" fontId="15" fillId="0" borderId="3" xfId="0" applyNumberFormat="1" applyFont="1" applyBorder="1" applyAlignment="1" applyProtection="1">
      <alignment horizontal="center" vertical="center" shrinkToFit="1"/>
      <protection locked="0"/>
    </xf>
    <xf numFmtId="177" fontId="14" fillId="0" borderId="2" xfId="0" applyNumberFormat="1" applyFont="1" applyBorder="1" applyAlignment="1" applyProtection="1">
      <alignment horizontal="center" vertical="center"/>
      <protection locked="0"/>
    </xf>
    <xf numFmtId="177" fontId="14" fillId="0" borderId="19" xfId="0" applyNumberFormat="1"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2" fillId="0" borderId="9" xfId="0" applyFont="1" applyBorder="1" applyAlignment="1" applyProtection="1">
      <alignment horizontal="center" vertical="center" wrapText="1" shrinkToFit="1"/>
      <protection hidden="1"/>
    </xf>
    <xf numFmtId="0" fontId="12" fillId="0" borderId="6" xfId="0" applyFont="1" applyBorder="1" applyAlignment="1" applyProtection="1">
      <alignment horizontal="center" vertical="center" wrapText="1" shrinkToFit="1"/>
      <protection hidden="1"/>
    </xf>
    <xf numFmtId="176" fontId="15" fillId="3" borderId="10" xfId="0" applyNumberFormat="1"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6" borderId="13" xfId="0" applyFont="1" applyFill="1" applyBorder="1" applyAlignment="1">
      <alignment horizontal="center" vertical="center" wrapText="1" shrinkToFit="1"/>
    </xf>
    <xf numFmtId="0" fontId="4" fillId="6" borderId="14" xfId="0" applyFont="1" applyFill="1" applyBorder="1" applyAlignment="1">
      <alignment horizontal="center" vertical="center" wrapText="1" shrinkToFit="1"/>
    </xf>
    <xf numFmtId="0" fontId="4" fillId="6" borderId="15" xfId="0" applyFont="1" applyFill="1" applyBorder="1" applyAlignment="1">
      <alignment horizontal="center" vertical="center" wrapText="1" shrinkToFit="1"/>
    </xf>
    <xf numFmtId="0" fontId="4" fillId="0" borderId="16" xfId="0" applyFont="1" applyBorder="1" applyAlignment="1" applyProtection="1">
      <alignment horizontal="center" vertical="center"/>
      <protection locked="0"/>
    </xf>
    <xf numFmtId="0" fontId="4" fillId="6" borderId="48" xfId="0" applyFont="1" applyFill="1" applyBorder="1" applyAlignment="1">
      <alignment horizontal="center" vertical="center"/>
    </xf>
    <xf numFmtId="0" fontId="4" fillId="6" borderId="49" xfId="0" applyFont="1" applyFill="1" applyBorder="1" applyAlignment="1">
      <alignment horizontal="center" vertical="center"/>
    </xf>
    <xf numFmtId="0" fontId="8" fillId="6" borderId="33"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8" fillId="6" borderId="29"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84" xfId="0" applyFont="1" applyFill="1" applyBorder="1" applyAlignment="1">
      <alignment horizontal="center" vertical="center"/>
    </xf>
    <xf numFmtId="0" fontId="15" fillId="6" borderId="2" xfId="0" applyFont="1" applyFill="1" applyBorder="1" applyAlignment="1">
      <alignment horizontal="center" vertical="center" shrinkToFit="1"/>
    </xf>
    <xf numFmtId="0" fontId="15" fillId="6" borderId="3" xfId="0" applyFont="1" applyFill="1" applyBorder="1" applyAlignment="1">
      <alignment horizontal="center" vertical="center" shrinkToFit="1"/>
    </xf>
    <xf numFmtId="0" fontId="15" fillId="6" borderId="4" xfId="0" applyFont="1" applyFill="1" applyBorder="1" applyAlignment="1">
      <alignment horizontal="center" vertical="center" shrinkToFit="1"/>
    </xf>
    <xf numFmtId="0" fontId="18" fillId="0" borderId="18" xfId="0" applyFont="1" applyBorder="1" applyAlignment="1" applyProtection="1">
      <alignment horizontal="left" vertical="center" indent="1" shrinkToFit="1"/>
      <protection locked="0"/>
    </xf>
    <xf numFmtId="0" fontId="18" fillId="0" borderId="3" xfId="0" applyFont="1" applyBorder="1" applyAlignment="1" applyProtection="1">
      <alignment horizontal="left" vertical="center" indent="1" shrinkToFit="1"/>
      <protection locked="0"/>
    </xf>
    <xf numFmtId="0" fontId="15" fillId="6" borderId="18"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8" fillId="0" borderId="18" xfId="0" applyFont="1" applyBorder="1" applyAlignment="1" applyProtection="1">
      <alignment horizontal="left" vertical="center" indent="1"/>
      <protection locked="0"/>
    </xf>
    <xf numFmtId="0" fontId="18" fillId="0" borderId="3" xfId="0" applyFont="1" applyBorder="1" applyAlignment="1" applyProtection="1">
      <alignment horizontal="left" vertical="center" indent="1"/>
      <protection locked="0"/>
    </xf>
    <xf numFmtId="0" fontId="18" fillId="0" borderId="4" xfId="0" applyFont="1" applyBorder="1" applyAlignment="1" applyProtection="1">
      <alignment horizontal="left" vertical="center" indent="1"/>
      <protection locked="0"/>
    </xf>
    <xf numFmtId="0" fontId="12" fillId="6" borderId="18" xfId="0" applyFont="1" applyFill="1" applyBorder="1" applyAlignment="1">
      <alignment horizontal="center" vertical="center" wrapText="1" shrinkToFit="1"/>
    </xf>
    <xf numFmtId="0" fontId="12" fillId="6" borderId="3" xfId="0" applyFont="1" applyFill="1" applyBorder="1" applyAlignment="1">
      <alignment horizontal="center" vertical="center" wrapText="1" shrinkToFit="1"/>
    </xf>
    <xf numFmtId="0" fontId="12" fillId="6" borderId="4" xfId="0" applyFont="1" applyFill="1" applyBorder="1" applyAlignment="1">
      <alignment horizontal="center" vertical="center" wrapText="1" shrinkToFit="1"/>
    </xf>
    <xf numFmtId="179" fontId="12" fillId="0" borderId="18" xfId="0" applyNumberFormat="1" applyFont="1" applyBorder="1" applyAlignment="1" applyProtection="1">
      <alignment horizontal="center" vertical="center"/>
      <protection locked="0"/>
    </xf>
    <xf numFmtId="179" fontId="12" fillId="0" borderId="3" xfId="0" applyNumberFormat="1" applyFont="1" applyBorder="1" applyAlignment="1" applyProtection="1">
      <alignment horizontal="center" vertical="center"/>
      <protection locked="0"/>
    </xf>
    <xf numFmtId="179" fontId="12" fillId="0" borderId="19" xfId="0" applyNumberFormat="1" applyFont="1" applyBorder="1" applyAlignment="1" applyProtection="1">
      <alignment horizontal="center" vertical="center"/>
      <protection locked="0"/>
    </xf>
    <xf numFmtId="0" fontId="43" fillId="3" borderId="59" xfId="0" applyFont="1" applyFill="1" applyBorder="1" applyAlignment="1">
      <alignment vertical="center" wrapText="1"/>
    </xf>
    <xf numFmtId="0" fontId="12" fillId="6" borderId="81" xfId="0" applyFont="1" applyFill="1" applyBorder="1" applyAlignment="1" applyProtection="1">
      <alignment horizontal="center" vertical="center" shrinkToFit="1"/>
      <protection locked="0"/>
    </xf>
    <xf numFmtId="0" fontId="12" fillId="6" borderId="33" xfId="0" applyFont="1" applyFill="1" applyBorder="1" applyAlignment="1" applyProtection="1">
      <alignment horizontal="center" vertical="center" shrinkToFit="1"/>
      <protection locked="0"/>
    </xf>
    <xf numFmtId="0" fontId="12" fillId="6" borderId="42" xfId="0" applyFont="1" applyFill="1" applyBorder="1" applyAlignment="1" applyProtection="1">
      <alignment horizontal="center" vertical="center" shrinkToFit="1"/>
      <protection locked="0"/>
    </xf>
    <xf numFmtId="0" fontId="25" fillId="3" borderId="18" xfId="0" applyFont="1" applyFill="1" applyBorder="1" applyAlignment="1" applyProtection="1">
      <alignment horizontal="right" vertical="center" indent="1"/>
      <protection locked="0"/>
    </xf>
    <xf numFmtId="0" fontId="25" fillId="3" borderId="3" xfId="0" applyFont="1" applyFill="1" applyBorder="1" applyAlignment="1" applyProtection="1">
      <alignment horizontal="right" vertical="center" indent="1"/>
      <protection locked="0"/>
    </xf>
    <xf numFmtId="0" fontId="25" fillId="3" borderId="19" xfId="0" applyFont="1" applyFill="1" applyBorder="1" applyAlignment="1" applyProtection="1">
      <alignment horizontal="right" vertical="center" indent="1"/>
      <protection locked="0"/>
    </xf>
    <xf numFmtId="0" fontId="4" fillId="6" borderId="47"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51" xfId="0" applyFont="1" applyFill="1" applyBorder="1" applyAlignment="1" applyProtection="1">
      <alignment horizontal="center" vertical="center" wrapText="1"/>
      <protection locked="0"/>
    </xf>
    <xf numFmtId="0" fontId="12" fillId="3" borderId="13" xfId="0" applyFont="1" applyFill="1" applyBorder="1" applyAlignment="1" applyProtection="1">
      <alignment horizontal="left" vertical="center"/>
      <protection locked="0"/>
    </xf>
    <xf numFmtId="0" fontId="12" fillId="3" borderId="14" xfId="0" applyFont="1" applyFill="1" applyBorder="1" applyAlignment="1" applyProtection="1">
      <alignment horizontal="left" vertical="center"/>
      <protection locked="0"/>
    </xf>
    <xf numFmtId="0" fontId="12" fillId="3" borderId="14" xfId="0" applyFont="1" applyFill="1" applyBorder="1" applyAlignment="1" applyProtection="1">
      <alignment horizontal="center" vertical="center"/>
      <protection locked="0"/>
    </xf>
    <xf numFmtId="0" fontId="12" fillId="3" borderId="16" xfId="0" applyFont="1" applyFill="1" applyBorder="1" applyAlignment="1" applyProtection="1">
      <alignment horizontal="left" vertical="center"/>
      <protection locked="0"/>
    </xf>
    <xf numFmtId="0" fontId="2" fillId="3" borderId="0" xfId="0" applyFont="1" applyFill="1" applyAlignment="1">
      <alignment horizontal="left" vertical="center"/>
    </xf>
    <xf numFmtId="0" fontId="37" fillId="3" borderId="0" xfId="1" applyFont="1" applyFill="1" applyBorder="1" applyAlignment="1" applyProtection="1">
      <alignment horizontal="right" vertical="center"/>
    </xf>
    <xf numFmtId="0" fontId="48" fillId="3" borderId="59" xfId="1" applyFont="1" applyFill="1" applyBorder="1" applyAlignment="1" applyProtection="1">
      <alignment horizontal="left" vertical="center"/>
    </xf>
    <xf numFmtId="0" fontId="14" fillId="3" borderId="77" xfId="0" applyFont="1" applyFill="1" applyBorder="1" applyAlignment="1" applyProtection="1">
      <alignment vertical="center" wrapText="1"/>
      <protection locked="0"/>
    </xf>
    <xf numFmtId="0" fontId="14" fillId="3" borderId="65" xfId="0" applyFont="1" applyFill="1" applyBorder="1" applyAlignment="1" applyProtection="1">
      <alignment vertical="center" wrapText="1"/>
      <protection locked="0"/>
    </xf>
    <xf numFmtId="0" fontId="14" fillId="3" borderId="38" xfId="0" applyFont="1" applyFill="1" applyBorder="1" applyAlignment="1" applyProtection="1">
      <alignment vertical="center" wrapText="1"/>
      <protection locked="0"/>
    </xf>
    <xf numFmtId="0" fontId="14" fillId="17" borderId="77" xfId="0" applyFont="1" applyFill="1" applyBorder="1">
      <alignment vertical="center"/>
    </xf>
    <xf numFmtId="0" fontId="14" fillId="17" borderId="65" xfId="0" applyFont="1" applyFill="1" applyBorder="1">
      <alignment vertical="center"/>
    </xf>
    <xf numFmtId="0" fontId="14" fillId="17" borderId="38" xfId="0" applyFont="1" applyFill="1" applyBorder="1">
      <alignment vertical="center"/>
    </xf>
  </cellXfs>
  <cellStyles count="6">
    <cellStyle name="ハイパーリンク" xfId="1" builtinId="8"/>
    <cellStyle name="桁区切り" xfId="5" builtinId="6"/>
    <cellStyle name="桁区切り 2" xfId="4" xr:uid="{00000000-0005-0000-0000-000001000000}"/>
    <cellStyle name="標準" xfId="0" builtinId="0"/>
    <cellStyle name="標準 2" xfId="2" xr:uid="{00000000-0005-0000-0000-000003000000}"/>
    <cellStyle name="標準 3" xfId="3" xr:uid="{00000000-0005-0000-0000-000004000000}"/>
  </cellStyles>
  <dxfs count="181">
    <dxf>
      <font>
        <color rgb="FFFF0000"/>
      </font>
      <fill>
        <patternFill>
          <bgColor rgb="FFFFFF00"/>
        </patternFill>
      </fill>
    </dxf>
    <dxf>
      <font>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b val="0"/>
        <i val="0"/>
        <color rgb="FFFF0000"/>
      </font>
      <numFmt numFmtId="177" formatCode="##0&quot;名&quot;"/>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b val="0"/>
        <i val="0"/>
        <color rgb="FFFF0000"/>
      </font>
      <numFmt numFmtId="177" formatCode="##0&quot;名&quot;"/>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ont>
        <strike val="0"/>
        <color theme="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CC99FF"/>
      <color rgb="FFCCCCFF"/>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G$42" lockText="1"/>
</file>

<file path=xl/ctrlProps/ctrlProp10.xml><?xml version="1.0" encoding="utf-8"?>
<formControlPr xmlns="http://schemas.microsoft.com/office/spreadsheetml/2009/9/main" objectType="Radio" firstButton="1" fmlaLink="$AG$49"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checked="Checked" firstButton="1" fmlaLink="$AG$4"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firstButton="1" fmlaLink="$AG$59"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checked="Checked"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G$44" lockText="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checked="Checked" fmlaLink="$AG$54"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CheckBox" checked="Checked" fmlaLink="$AG$55" lockText="1"/>
</file>

<file path=xl/ctrlProps/ctrlProp124.xml><?xml version="1.0" encoding="utf-8"?>
<formControlPr xmlns="http://schemas.microsoft.com/office/spreadsheetml/2009/9/main" objectType="Radio" checked="Checked" firstButton="1" fmlaLink="$AG$56"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checked="Checked" firstButton="1" fmlaLink="$AG$57"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fmlaLink="$AG$45" lockText="1"/>
</file>

<file path=xl/ctrlProps/ctrlProp14.xml><?xml version="1.0" encoding="utf-8"?>
<formControlPr xmlns="http://schemas.microsoft.com/office/spreadsheetml/2009/9/main" objectType="CheckBox" fmlaLink="$AG$46" lockText="1"/>
</file>

<file path=xl/ctrlProps/ctrlProp15.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fmlaLink="$AG$48" lockText="1"/>
</file>

<file path=xl/ctrlProps/ctrlProp17.xml><?xml version="1.0" encoding="utf-8"?>
<formControlPr xmlns="http://schemas.microsoft.com/office/spreadsheetml/2009/9/main" objectType="Radio" firstButton="1" fmlaLink="$AG$3"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AG$60"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firstButton="1" fmlaLink="$AG$61"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firstButton="1" fmlaLink="$AG$62"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firstButton="1" fmlaLink="$AG$35"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firstButton="1" fmlaLink="$AG$43" lockText="1"/>
</file>

<file path=xl/ctrlProps/ctrlProp30.xml><?xml version="1.0" encoding="utf-8"?>
<formControlPr xmlns="http://schemas.microsoft.com/office/spreadsheetml/2009/9/main" objectType="CheckBox" fmlaLink="$AG$37" lockText="1"/>
</file>

<file path=xl/ctrlProps/ctrlProp31.xml><?xml version="1.0" encoding="utf-8"?>
<formControlPr xmlns="http://schemas.microsoft.com/office/spreadsheetml/2009/9/main" objectType="CheckBox" fmlaLink="$AG$38" lockText="1"/>
</file>

<file path=xl/ctrlProps/ctrlProp32.xml><?xml version="1.0" encoding="utf-8"?>
<formControlPr xmlns="http://schemas.microsoft.com/office/spreadsheetml/2009/9/main" objectType="CheckBox" fmlaLink="$AG$39" lockText="1"/>
</file>

<file path=xl/ctrlProps/ctrlProp33.xml><?xml version="1.0" encoding="utf-8"?>
<formControlPr xmlns="http://schemas.microsoft.com/office/spreadsheetml/2009/9/main" objectType="CheckBox" fmlaLink="$AG$40" lockText="1"/>
</file>

<file path=xl/ctrlProps/ctrlProp34.xml><?xml version="1.0" encoding="utf-8"?>
<formControlPr xmlns="http://schemas.microsoft.com/office/spreadsheetml/2009/9/main" objectType="CheckBox" fmlaLink="$AG$41" lockText="1"/>
</file>

<file path=xl/ctrlProps/ctrlProp35.xml><?xml version="1.0" encoding="utf-8"?>
<formControlPr xmlns="http://schemas.microsoft.com/office/spreadsheetml/2009/9/main" objectType="Radio" firstButton="1" fmlaLink="$AG$4"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AG$59"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firstButton="1" fmlaLink="$AG$55"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firstButton="1" fmlaLink="$AG$56"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Radio" checked="Checked" firstButton="1" fmlaLink="$AG$42"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checked="Checked" firstButton="1" fmlaLink="$AG$43"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checked="Checked" firstButton="1" fmlaLink="$AG$60"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firstButton="1" fmlaLink="$AG$49" lockText="1"/>
</file>

<file path=xl/ctrlProps/ctrlProp68.xml><?xml version="1.0" encoding="utf-8"?>
<formControlPr xmlns="http://schemas.microsoft.com/office/spreadsheetml/2009/9/main" objectType="Radio" checked="Checked" lockText="1"/>
</file>

<file path=xl/ctrlProps/ctrlProp69.xml><?xml version="1.0" encoding="utf-8"?>
<formControlPr xmlns="http://schemas.microsoft.com/office/spreadsheetml/2009/9/main" objectType="Radio" checked="Checked" firstButton="1" fmlaLink="$AG$50"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CheckBox" fmlaLink="$AG$44" lockText="1"/>
</file>

<file path=xl/ctrlProps/ctrlProp72.xml><?xml version="1.0" encoding="utf-8"?>
<formControlPr xmlns="http://schemas.microsoft.com/office/spreadsheetml/2009/9/main" objectType="CheckBox" fmlaLink="$AG$45" lockText="1"/>
</file>

<file path=xl/ctrlProps/ctrlProp73.xml><?xml version="1.0" encoding="utf-8"?>
<formControlPr xmlns="http://schemas.microsoft.com/office/spreadsheetml/2009/9/main" objectType="CheckBox" checked="Checked" fmlaLink="$AG$46" lockText="1"/>
</file>

<file path=xl/ctrlProps/ctrlProp74.xml><?xml version="1.0" encoding="utf-8"?>
<formControlPr xmlns="http://schemas.microsoft.com/office/spreadsheetml/2009/9/main" objectType="CheckBox" fmlaLink="$AG$47" lockText="1"/>
</file>

<file path=xl/ctrlProps/ctrlProp75.xml><?xml version="1.0" encoding="utf-8"?>
<formControlPr xmlns="http://schemas.microsoft.com/office/spreadsheetml/2009/9/main" objectType="CheckBox" fmlaLink="$AG$48" lockText="1"/>
</file>

<file path=xl/ctrlProps/ctrlProp76.xml><?xml version="1.0" encoding="utf-8"?>
<formControlPr xmlns="http://schemas.microsoft.com/office/spreadsheetml/2009/9/main" objectType="CheckBox" checked="Checked" fmlaLink="$AG$51" lockText="1"/>
</file>

<file path=xl/ctrlProps/ctrlProp77.xml><?xml version="1.0" encoding="utf-8"?>
<formControlPr xmlns="http://schemas.microsoft.com/office/spreadsheetml/2009/9/main" objectType="CheckBox" checked="Checked" fmlaLink="$AG$52" lockText="1"/>
</file>

<file path=xl/ctrlProps/ctrlProp78.xml><?xml version="1.0" encoding="utf-8"?>
<formControlPr xmlns="http://schemas.microsoft.com/office/spreadsheetml/2009/9/main" objectType="CheckBox" checked="Checked" fmlaLink="$AG$53" lockText="1"/>
</file>

<file path=xl/ctrlProps/ctrlProp79.xml><?xml version="1.0" encoding="utf-8"?>
<formControlPr xmlns="http://schemas.microsoft.com/office/spreadsheetml/2009/9/main" objectType="Radio" checked="Checked" firstButton="1" fmlaLink="$AG$3" lockText="1"/>
</file>

<file path=xl/ctrlProps/ctrlProp8.xml><?xml version="1.0" encoding="utf-8"?>
<formControlPr xmlns="http://schemas.microsoft.com/office/spreadsheetml/2009/9/main" objectType="Radio" firstButton="1" fmlaLink="#REF!"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checked="Checked" firstButton="1" fmlaLink="$AG$61"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firstButton="1" fmlaLink="$AG$62"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checked="Checked" lockText="1"/>
</file>

<file path=xl/ctrlProps/ctrlProp87.xml><?xml version="1.0" encoding="utf-8"?>
<formControlPr xmlns="http://schemas.microsoft.com/office/spreadsheetml/2009/9/main" objectType="Radio" firstButton="1" fmlaLink="$AG$63"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checked="Checked" firstButton="1" fmlaLink="$AG$35"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CheckBox" checked="Checked" fmlaLink="$AG$37" lockText="1"/>
</file>

<file path=xl/ctrlProps/ctrlProp93.xml><?xml version="1.0" encoding="utf-8"?>
<formControlPr xmlns="http://schemas.microsoft.com/office/spreadsheetml/2009/9/main" objectType="CheckBox" checked="Checked" fmlaLink="$AG$38" lockText="1"/>
</file>

<file path=xl/ctrlProps/ctrlProp94.xml><?xml version="1.0" encoding="utf-8"?>
<formControlPr xmlns="http://schemas.microsoft.com/office/spreadsheetml/2009/9/main" objectType="CheckBox" fmlaLink="$AG$39" lockText="1"/>
</file>

<file path=xl/ctrlProps/ctrlProp95.xml><?xml version="1.0" encoding="utf-8"?>
<formControlPr xmlns="http://schemas.microsoft.com/office/spreadsheetml/2009/9/main" objectType="CheckBox" fmlaLink="$AG$40" lockText="1"/>
</file>

<file path=xl/ctrlProps/ctrlProp96.xml><?xml version="1.0" encoding="utf-8"?>
<formControlPr xmlns="http://schemas.microsoft.com/office/spreadsheetml/2009/9/main" objectType="CheckBox" fmlaLink="$AG$41" lockText="1"/>
</file>

<file path=xl/ctrlProps/ctrlProp97.xml><?xml version="1.0" encoding="utf-8"?>
<formControlPr xmlns="http://schemas.microsoft.com/office/spreadsheetml/2009/9/main" objectType="Radio" firstButton="1" fmlaLink="$AG$58"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45720</xdr:colOff>
          <xdr:row>39</xdr:row>
          <xdr:rowOff>38100</xdr:rowOff>
        </xdr:from>
        <xdr:to>
          <xdr:col>15</xdr:col>
          <xdr:colOff>121920</xdr:colOff>
          <xdr:row>39</xdr:row>
          <xdr:rowOff>259080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徒　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39</xdr:row>
          <xdr:rowOff>38100</xdr:rowOff>
        </xdr:from>
        <xdr:to>
          <xdr:col>18</xdr:col>
          <xdr:colOff>38100</xdr:colOff>
          <xdr:row>39</xdr:row>
          <xdr:rowOff>251460</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タクシー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60960</xdr:rowOff>
        </xdr:from>
        <xdr:to>
          <xdr:col>27</xdr:col>
          <xdr:colOff>213360</xdr:colOff>
          <xdr:row>39</xdr:row>
          <xdr:rowOff>228600</xdr:rowOff>
        </xdr:to>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236220</xdr:colOff>
          <xdr:row>39</xdr:row>
          <xdr:rowOff>60960</xdr:rowOff>
        </xdr:from>
        <xdr:to>
          <xdr:col>30</xdr:col>
          <xdr:colOff>175260</xdr:colOff>
          <xdr:row>39</xdr:row>
          <xdr:rowOff>228600</xdr:rowOff>
        </xdr:to>
        <xdr:sp macro="" textlink="">
          <xdr:nvSpPr>
            <xdr:cNvPr id="23556" name="Option Button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22860</xdr:rowOff>
        </xdr:from>
        <xdr:to>
          <xdr:col>6</xdr:col>
          <xdr:colOff>190500</xdr:colOff>
          <xdr:row>49</xdr:row>
          <xdr:rowOff>289560</xdr:rowOff>
        </xdr:to>
        <xdr:sp macro="" textlink="">
          <xdr:nvSpPr>
            <xdr:cNvPr id="23557" name="Option Button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49</xdr:row>
          <xdr:rowOff>22860</xdr:rowOff>
        </xdr:from>
        <xdr:to>
          <xdr:col>9</xdr:col>
          <xdr:colOff>198120</xdr:colOff>
          <xdr:row>49</xdr:row>
          <xdr:rowOff>289560</xdr:rowOff>
        </xdr:to>
        <xdr:sp macro="" textlink="">
          <xdr:nvSpPr>
            <xdr:cNvPr id="23558" name="Option Button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49</xdr:row>
          <xdr:rowOff>22860</xdr:rowOff>
        </xdr:from>
        <xdr:to>
          <xdr:col>12</xdr:col>
          <xdr:colOff>236220</xdr:colOff>
          <xdr:row>49</xdr:row>
          <xdr:rowOff>274320</xdr:rowOff>
        </xdr:to>
        <xdr:sp macro="" textlink="">
          <xdr:nvSpPr>
            <xdr:cNvPr id="23559" name="Option Button 7" hidden="1">
              <a:extLst>
                <a:ext uri="{63B3BB69-23CF-44E3-9099-C40C66FF867C}">
                  <a14:compatExt spid="_x0000_s23559"/>
                </a:ext>
                <a:ext uri="{FF2B5EF4-FFF2-40B4-BE49-F238E27FC236}">
                  <a16:creationId xmlns:a16="http://schemas.microsoft.com/office/drawing/2014/main" id="{00000000-0008-0000-00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44</xdr:row>
          <xdr:rowOff>45720</xdr:rowOff>
        </xdr:from>
        <xdr:to>
          <xdr:col>15</xdr:col>
          <xdr:colOff>137160</xdr:colOff>
          <xdr:row>44</xdr:row>
          <xdr:rowOff>251460</xdr:rowOff>
        </xdr:to>
        <xdr:sp macro="" textlink="">
          <xdr:nvSpPr>
            <xdr:cNvPr id="23560" name="Option Button 8"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徒　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274320</xdr:colOff>
          <xdr:row>44</xdr:row>
          <xdr:rowOff>45720</xdr:rowOff>
        </xdr:from>
        <xdr:to>
          <xdr:col>17</xdr:col>
          <xdr:colOff>388620</xdr:colOff>
          <xdr:row>44</xdr:row>
          <xdr:rowOff>236220</xdr:rowOff>
        </xdr:to>
        <xdr:sp macro="" textlink="">
          <xdr:nvSpPr>
            <xdr:cNvPr id="23561" name="Option Button 9" hidden="1">
              <a:extLst>
                <a:ext uri="{63B3BB69-23CF-44E3-9099-C40C66FF867C}">
                  <a14:compatExt spid="_x0000_s23561"/>
                </a:ext>
                <a:ext uri="{FF2B5EF4-FFF2-40B4-BE49-F238E27FC236}">
                  <a16:creationId xmlns:a16="http://schemas.microsoft.com/office/drawing/2014/main" id="{00000000-0008-0000-00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タクシー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44</xdr:row>
          <xdr:rowOff>60960</xdr:rowOff>
        </xdr:from>
        <xdr:to>
          <xdr:col>27</xdr:col>
          <xdr:colOff>228600</xdr:colOff>
          <xdr:row>44</xdr:row>
          <xdr:rowOff>228600</xdr:rowOff>
        </xdr:to>
        <xdr:sp macro="" textlink="">
          <xdr:nvSpPr>
            <xdr:cNvPr id="23562" name="Option Button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44</xdr:row>
          <xdr:rowOff>76200</xdr:rowOff>
        </xdr:from>
        <xdr:to>
          <xdr:col>30</xdr:col>
          <xdr:colOff>220980</xdr:colOff>
          <xdr:row>44</xdr:row>
          <xdr:rowOff>228600</xdr:rowOff>
        </xdr:to>
        <xdr:sp macro="" textlink="">
          <xdr:nvSpPr>
            <xdr:cNvPr id="23563" name="Option Button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45720</xdr:rowOff>
        </xdr:from>
        <xdr:to>
          <xdr:col>7</xdr:col>
          <xdr:colOff>0</xdr:colOff>
          <xdr:row>41</xdr:row>
          <xdr:rowOff>259080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41</xdr:row>
          <xdr:rowOff>45720</xdr:rowOff>
        </xdr:from>
        <xdr:to>
          <xdr:col>10</xdr:col>
          <xdr:colOff>0</xdr:colOff>
          <xdr:row>41</xdr:row>
          <xdr:rowOff>259080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0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45720</xdr:rowOff>
        </xdr:from>
        <xdr:to>
          <xdr:col>13</xdr:col>
          <xdr:colOff>0</xdr:colOff>
          <xdr:row>41</xdr:row>
          <xdr:rowOff>259080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41</xdr:row>
          <xdr:rowOff>45720</xdr:rowOff>
        </xdr:from>
        <xdr:to>
          <xdr:col>15</xdr:col>
          <xdr:colOff>220980</xdr:colOff>
          <xdr:row>41</xdr:row>
          <xdr:rowOff>259080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0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41</xdr:row>
          <xdr:rowOff>45720</xdr:rowOff>
        </xdr:from>
        <xdr:to>
          <xdr:col>18</xdr:col>
          <xdr:colOff>38100</xdr:colOff>
          <xdr:row>41</xdr:row>
          <xdr:rowOff>259080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xdr:row>
          <xdr:rowOff>45720</xdr:rowOff>
        </xdr:from>
        <xdr:to>
          <xdr:col>13</xdr:col>
          <xdr:colOff>22860</xdr:colOff>
          <xdr:row>3</xdr:row>
          <xdr:rowOff>388620</xdr:rowOff>
        </xdr:to>
        <xdr:sp macro="" textlink="">
          <xdr:nvSpPr>
            <xdr:cNvPr id="23574" name="Option Button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家庭介護者等養成研修(ハートフルケアセミナー)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3</xdr:row>
          <xdr:rowOff>99060</xdr:rowOff>
        </xdr:from>
        <xdr:to>
          <xdr:col>18</xdr:col>
          <xdr:colOff>99060</xdr:colOff>
          <xdr:row>3</xdr:row>
          <xdr:rowOff>335280</xdr:rowOff>
        </xdr:to>
        <xdr:sp macro="" textlink="">
          <xdr:nvSpPr>
            <xdr:cNvPr id="23576" name="Option Button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現任介護職員研修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51</xdr:row>
          <xdr:rowOff>22860</xdr:rowOff>
        </xdr:from>
        <xdr:to>
          <xdr:col>6</xdr:col>
          <xdr:colOff>228600</xdr:colOff>
          <xdr:row>51</xdr:row>
          <xdr:rowOff>213360</xdr:rowOff>
        </xdr:to>
        <xdr:sp macro="" textlink="">
          <xdr:nvSpPr>
            <xdr:cNvPr id="23577" name="Option Button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51</xdr:row>
          <xdr:rowOff>30480</xdr:rowOff>
        </xdr:from>
        <xdr:to>
          <xdr:col>9</xdr:col>
          <xdr:colOff>236220</xdr:colOff>
          <xdr:row>51</xdr:row>
          <xdr:rowOff>213360</xdr:rowOff>
        </xdr:to>
        <xdr:sp macro="" textlink="">
          <xdr:nvSpPr>
            <xdr:cNvPr id="23578" name="Option Button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51</xdr:row>
          <xdr:rowOff>38100</xdr:rowOff>
        </xdr:from>
        <xdr:to>
          <xdr:col>12</xdr:col>
          <xdr:colOff>99060</xdr:colOff>
          <xdr:row>51</xdr:row>
          <xdr:rowOff>213360</xdr:rowOff>
        </xdr:to>
        <xdr:sp macro="" textlink="">
          <xdr:nvSpPr>
            <xdr:cNvPr id="23579" name="Option Button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52</xdr:row>
          <xdr:rowOff>7620</xdr:rowOff>
        </xdr:from>
        <xdr:to>
          <xdr:col>6</xdr:col>
          <xdr:colOff>213360</xdr:colOff>
          <xdr:row>53</xdr:row>
          <xdr:rowOff>0</xdr:rowOff>
        </xdr:to>
        <xdr:sp macro="" textlink="">
          <xdr:nvSpPr>
            <xdr:cNvPr id="23580" name="Option Button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52</xdr:row>
          <xdr:rowOff>22860</xdr:rowOff>
        </xdr:from>
        <xdr:to>
          <xdr:col>9</xdr:col>
          <xdr:colOff>190500</xdr:colOff>
          <xdr:row>52</xdr:row>
          <xdr:rowOff>198120</xdr:rowOff>
        </xdr:to>
        <xdr:sp macro="" textlink="">
          <xdr:nvSpPr>
            <xdr:cNvPr id="23581" name="Option Button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52</xdr:row>
          <xdr:rowOff>7620</xdr:rowOff>
        </xdr:from>
        <xdr:to>
          <xdr:col>12</xdr:col>
          <xdr:colOff>68580</xdr:colOff>
          <xdr:row>53</xdr:row>
          <xdr:rowOff>0</xdr:rowOff>
        </xdr:to>
        <xdr:sp macro="" textlink="">
          <xdr:nvSpPr>
            <xdr:cNvPr id="23582" name="Option Button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53</xdr:row>
          <xdr:rowOff>7620</xdr:rowOff>
        </xdr:from>
        <xdr:to>
          <xdr:col>6</xdr:col>
          <xdr:colOff>198120</xdr:colOff>
          <xdr:row>54</xdr:row>
          <xdr:rowOff>0</xdr:rowOff>
        </xdr:to>
        <xdr:sp macro="" textlink="">
          <xdr:nvSpPr>
            <xdr:cNvPr id="23583" name="Option Button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53</xdr:row>
          <xdr:rowOff>7620</xdr:rowOff>
        </xdr:from>
        <xdr:to>
          <xdr:col>9</xdr:col>
          <xdr:colOff>198120</xdr:colOff>
          <xdr:row>53</xdr:row>
          <xdr:rowOff>213360</xdr:rowOff>
        </xdr:to>
        <xdr:sp macro="" textlink="">
          <xdr:nvSpPr>
            <xdr:cNvPr id="23584" name="Option Button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53</xdr:row>
          <xdr:rowOff>0</xdr:rowOff>
        </xdr:from>
        <xdr:to>
          <xdr:col>12</xdr:col>
          <xdr:colOff>68580</xdr:colOff>
          <xdr:row>53</xdr:row>
          <xdr:rowOff>220980</xdr:rowOff>
        </xdr:to>
        <xdr:sp macro="" textlink="">
          <xdr:nvSpPr>
            <xdr:cNvPr id="23585" name="Option Button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34</xdr:row>
          <xdr:rowOff>38100</xdr:rowOff>
        </xdr:from>
        <xdr:to>
          <xdr:col>23</xdr:col>
          <xdr:colOff>228600</xdr:colOff>
          <xdr:row>34</xdr:row>
          <xdr:rowOff>236220</xdr:rowOff>
        </xdr:to>
        <xdr:sp macro="" textlink="">
          <xdr:nvSpPr>
            <xdr:cNvPr id="23586" name="Option Button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記載可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34</xdr:row>
          <xdr:rowOff>45720</xdr:rowOff>
        </xdr:from>
        <xdr:to>
          <xdr:col>27</xdr:col>
          <xdr:colOff>228600</xdr:colOff>
          <xdr:row>34</xdr:row>
          <xdr:rowOff>236220</xdr:rowOff>
        </xdr:to>
        <xdr:sp macro="" textlink="">
          <xdr:nvSpPr>
            <xdr:cNvPr id="23587" name="Option Button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記載不可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36</xdr:row>
          <xdr:rowOff>60960</xdr:rowOff>
        </xdr:from>
        <xdr:to>
          <xdr:col>7</xdr:col>
          <xdr:colOff>0</xdr:colOff>
          <xdr:row>36</xdr:row>
          <xdr:rowOff>228600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36</xdr:row>
          <xdr:rowOff>60960</xdr:rowOff>
        </xdr:from>
        <xdr:to>
          <xdr:col>10</xdr:col>
          <xdr:colOff>0</xdr:colOff>
          <xdr:row>36</xdr:row>
          <xdr:rowOff>228600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36</xdr:row>
          <xdr:rowOff>60960</xdr:rowOff>
        </xdr:from>
        <xdr:to>
          <xdr:col>13</xdr:col>
          <xdr:colOff>0</xdr:colOff>
          <xdr:row>36</xdr:row>
          <xdr:rowOff>228600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36</xdr:row>
          <xdr:rowOff>60960</xdr:rowOff>
        </xdr:from>
        <xdr:to>
          <xdr:col>15</xdr:col>
          <xdr:colOff>220980</xdr:colOff>
          <xdr:row>36</xdr:row>
          <xdr:rowOff>228600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0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36</xdr:row>
          <xdr:rowOff>60960</xdr:rowOff>
        </xdr:from>
        <xdr:to>
          <xdr:col>18</xdr:col>
          <xdr:colOff>38100</xdr:colOff>
          <xdr:row>36</xdr:row>
          <xdr:rowOff>228600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0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xdr:row>
          <xdr:rowOff>99060</xdr:rowOff>
        </xdr:from>
        <xdr:to>
          <xdr:col>29</xdr:col>
          <xdr:colOff>0</xdr:colOff>
          <xdr:row>3</xdr:row>
          <xdr:rowOff>350520</xdr:rowOff>
        </xdr:to>
        <xdr:sp macro="" textlink="">
          <xdr:nvSpPr>
            <xdr:cNvPr id="23598" name="Option Button 46" hidden="1">
              <a:extLst>
                <a:ext uri="{63B3BB69-23CF-44E3-9099-C40C66FF867C}">
                  <a14:compatExt spid="_x0000_s23598"/>
                </a:ext>
                <a:ext uri="{FF2B5EF4-FFF2-40B4-BE49-F238E27FC236}">
                  <a16:creationId xmlns:a16="http://schemas.microsoft.com/office/drawing/2014/main" id="{00000000-0008-0000-00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236220</xdr:colOff>
          <xdr:row>3</xdr:row>
          <xdr:rowOff>99060</xdr:rowOff>
        </xdr:from>
        <xdr:to>
          <xdr:col>30</xdr:col>
          <xdr:colOff>220980</xdr:colOff>
          <xdr:row>3</xdr:row>
          <xdr:rowOff>350520</xdr:rowOff>
        </xdr:to>
        <xdr:sp macro="" textlink="">
          <xdr:nvSpPr>
            <xdr:cNvPr id="23599" name="Option Button 47" hidden="1">
              <a:extLst>
                <a:ext uri="{63B3BB69-23CF-44E3-9099-C40C66FF867C}">
                  <a14:compatExt spid="_x0000_s23599"/>
                </a:ext>
                <a:ext uri="{FF2B5EF4-FFF2-40B4-BE49-F238E27FC236}">
                  <a16:creationId xmlns:a16="http://schemas.microsoft.com/office/drawing/2014/main" id="{00000000-0008-0000-00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xdr:row>
          <xdr:rowOff>289560</xdr:rowOff>
        </xdr:from>
        <xdr:to>
          <xdr:col>24</xdr:col>
          <xdr:colOff>60960</xdr:colOff>
          <xdr:row>5</xdr:row>
          <xdr:rowOff>7620</xdr:rowOff>
        </xdr:to>
        <xdr:sp macro="" textlink="">
          <xdr:nvSpPr>
            <xdr:cNvPr id="23606" name="Group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Grouｐ54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274320</xdr:colOff>
          <xdr:row>2</xdr:row>
          <xdr:rowOff>327660</xdr:rowOff>
        </xdr:from>
        <xdr:to>
          <xdr:col>33</xdr:col>
          <xdr:colOff>121920</xdr:colOff>
          <xdr:row>4</xdr:row>
          <xdr:rowOff>22860</xdr:rowOff>
        </xdr:to>
        <xdr:sp macro="" textlink="">
          <xdr:nvSpPr>
            <xdr:cNvPr id="23607" name="Group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33</xdr:row>
          <xdr:rowOff>76200</xdr:rowOff>
        </xdr:from>
        <xdr:to>
          <xdr:col>29</xdr:col>
          <xdr:colOff>0</xdr:colOff>
          <xdr:row>35</xdr:row>
          <xdr:rowOff>121920</xdr:rowOff>
        </xdr:to>
        <xdr:sp macro="" textlink="">
          <xdr:nvSpPr>
            <xdr:cNvPr id="23608" name="Group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38</xdr:row>
          <xdr:rowOff>152400</xdr:rowOff>
        </xdr:from>
        <xdr:to>
          <xdr:col>18</xdr:col>
          <xdr:colOff>152400</xdr:colOff>
          <xdr:row>40</xdr:row>
          <xdr:rowOff>137160</xdr:rowOff>
        </xdr:to>
        <xdr:sp macro="" textlink="">
          <xdr:nvSpPr>
            <xdr:cNvPr id="23609" name="Group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38</xdr:row>
          <xdr:rowOff>213360</xdr:rowOff>
        </xdr:from>
        <xdr:to>
          <xdr:col>31</xdr:col>
          <xdr:colOff>0</xdr:colOff>
          <xdr:row>40</xdr:row>
          <xdr:rowOff>106680</xdr:rowOff>
        </xdr:to>
        <xdr:sp macro="" textlink="">
          <xdr:nvSpPr>
            <xdr:cNvPr id="23610" name="Group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43</xdr:row>
          <xdr:rowOff>213360</xdr:rowOff>
        </xdr:from>
        <xdr:to>
          <xdr:col>18</xdr:col>
          <xdr:colOff>114300</xdr:colOff>
          <xdr:row>45</xdr:row>
          <xdr:rowOff>83820</xdr:rowOff>
        </xdr:to>
        <xdr:sp macro="" textlink="">
          <xdr:nvSpPr>
            <xdr:cNvPr id="23611" name="Group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43</xdr:row>
          <xdr:rowOff>220980</xdr:rowOff>
        </xdr:from>
        <xdr:to>
          <xdr:col>33</xdr:col>
          <xdr:colOff>60960</xdr:colOff>
          <xdr:row>45</xdr:row>
          <xdr:rowOff>60960</xdr:rowOff>
        </xdr:to>
        <xdr:sp macro="" textlink="">
          <xdr:nvSpPr>
            <xdr:cNvPr id="23612" name="Group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47</xdr:row>
          <xdr:rowOff>236220</xdr:rowOff>
        </xdr:from>
        <xdr:to>
          <xdr:col>16</xdr:col>
          <xdr:colOff>60960</xdr:colOff>
          <xdr:row>49</xdr:row>
          <xdr:rowOff>236220</xdr:rowOff>
        </xdr:to>
        <xdr:sp macro="" textlink="">
          <xdr:nvSpPr>
            <xdr:cNvPr id="23613" name="Group Box 61" hidden="1">
              <a:extLst>
                <a:ext uri="{63B3BB69-23CF-44E3-9099-C40C66FF867C}">
                  <a14:compatExt spid="_x0000_s23613"/>
                </a:ext>
                <a:ext uri="{FF2B5EF4-FFF2-40B4-BE49-F238E27FC236}">
                  <a16:creationId xmlns:a16="http://schemas.microsoft.com/office/drawing/2014/main" id="{00000000-0008-0000-0000-00003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47</xdr:row>
          <xdr:rowOff>190500</xdr:rowOff>
        </xdr:from>
        <xdr:to>
          <xdr:col>33</xdr:col>
          <xdr:colOff>99060</xdr:colOff>
          <xdr:row>49</xdr:row>
          <xdr:rowOff>297180</xdr:rowOff>
        </xdr:to>
        <xdr:sp macro="" textlink="">
          <xdr:nvSpPr>
            <xdr:cNvPr id="23614" name="Group Box 62" hidden="1">
              <a:extLst>
                <a:ext uri="{63B3BB69-23CF-44E3-9099-C40C66FF867C}">
                  <a14:compatExt spid="_x0000_s23614"/>
                </a:ext>
                <a:ext uri="{FF2B5EF4-FFF2-40B4-BE49-F238E27FC236}">
                  <a16:creationId xmlns:a16="http://schemas.microsoft.com/office/drawing/2014/main" id="{00000000-0008-0000-0000-00003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48</xdr:row>
          <xdr:rowOff>83820</xdr:rowOff>
        </xdr:from>
        <xdr:to>
          <xdr:col>14</xdr:col>
          <xdr:colOff>213360</xdr:colOff>
          <xdr:row>50</xdr:row>
          <xdr:rowOff>106680</xdr:rowOff>
        </xdr:to>
        <xdr:sp macro="" textlink="">
          <xdr:nvSpPr>
            <xdr:cNvPr id="23615" name="Group Box 63" hidden="1">
              <a:extLst>
                <a:ext uri="{63B3BB69-23CF-44E3-9099-C40C66FF867C}">
                  <a14:compatExt spid="_x0000_s23615"/>
                </a:ext>
                <a:ext uri="{FF2B5EF4-FFF2-40B4-BE49-F238E27FC236}">
                  <a16:creationId xmlns:a16="http://schemas.microsoft.com/office/drawing/2014/main" id="{00000000-0008-0000-0000-00003F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50</xdr:row>
          <xdr:rowOff>190500</xdr:rowOff>
        </xdr:from>
        <xdr:to>
          <xdr:col>14</xdr:col>
          <xdr:colOff>289560</xdr:colOff>
          <xdr:row>52</xdr:row>
          <xdr:rowOff>99060</xdr:rowOff>
        </xdr:to>
        <xdr:sp macro="" textlink="">
          <xdr:nvSpPr>
            <xdr:cNvPr id="23616" name="Group Box 64" hidden="1">
              <a:extLst>
                <a:ext uri="{63B3BB69-23CF-44E3-9099-C40C66FF867C}">
                  <a14:compatExt spid="_x0000_s23616"/>
                </a:ext>
                <a:ext uri="{FF2B5EF4-FFF2-40B4-BE49-F238E27FC236}">
                  <a16:creationId xmlns:a16="http://schemas.microsoft.com/office/drawing/2014/main" id="{00000000-0008-0000-0000-000040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14</xdr:col>
          <xdr:colOff>213360</xdr:colOff>
          <xdr:row>53</xdr:row>
          <xdr:rowOff>106680</xdr:rowOff>
        </xdr:to>
        <xdr:sp macro="" textlink="">
          <xdr:nvSpPr>
            <xdr:cNvPr id="23617" name="Group Box 65" hidden="1">
              <a:extLst>
                <a:ext uri="{63B3BB69-23CF-44E3-9099-C40C66FF867C}">
                  <a14:compatExt spid="_x0000_s23617"/>
                </a:ext>
                <a:ext uri="{FF2B5EF4-FFF2-40B4-BE49-F238E27FC236}">
                  <a16:creationId xmlns:a16="http://schemas.microsoft.com/office/drawing/2014/main" id="{00000000-0008-0000-0000-000041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52</xdr:row>
          <xdr:rowOff>137160</xdr:rowOff>
        </xdr:from>
        <xdr:to>
          <xdr:col>14</xdr:col>
          <xdr:colOff>289560</xdr:colOff>
          <xdr:row>54</xdr:row>
          <xdr:rowOff>137160</xdr:rowOff>
        </xdr:to>
        <xdr:sp macro="" textlink="">
          <xdr:nvSpPr>
            <xdr:cNvPr id="23618" name="Group Box 66" hidden="1">
              <a:extLst>
                <a:ext uri="{63B3BB69-23CF-44E3-9099-C40C66FF867C}">
                  <a14:compatExt spid="_x0000_s23618"/>
                </a:ext>
                <a:ext uri="{FF2B5EF4-FFF2-40B4-BE49-F238E27FC236}">
                  <a16:creationId xmlns:a16="http://schemas.microsoft.com/office/drawing/2014/main" id="{00000000-0008-0000-0000-000042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3</xdr:row>
          <xdr:rowOff>99060</xdr:rowOff>
        </xdr:from>
        <xdr:to>
          <xdr:col>23</xdr:col>
          <xdr:colOff>144780</xdr:colOff>
          <xdr:row>3</xdr:row>
          <xdr:rowOff>335280</xdr:rowOff>
        </xdr:to>
        <xdr:sp macro="" textlink="">
          <xdr:nvSpPr>
            <xdr:cNvPr id="23640" name="Option Button 88" hidden="1">
              <a:extLst>
                <a:ext uri="{63B3BB69-23CF-44E3-9099-C40C66FF867C}">
                  <a14:compatExt spid="_x0000_s23640"/>
                </a:ext>
                <a:ext uri="{FF2B5EF4-FFF2-40B4-BE49-F238E27FC236}">
                  <a16:creationId xmlns:a16="http://schemas.microsoft.com/office/drawing/2014/main" id="{00000000-0008-0000-00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47</xdr:row>
          <xdr:rowOff>60960</xdr:rowOff>
        </xdr:from>
        <xdr:to>
          <xdr:col>10</xdr:col>
          <xdr:colOff>228600</xdr:colOff>
          <xdr:row>47</xdr:row>
          <xdr:rowOff>228600</xdr:rowOff>
        </xdr:to>
        <xdr:sp macro="" textlink="">
          <xdr:nvSpPr>
            <xdr:cNvPr id="23669" name="Option Button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47</xdr:row>
          <xdr:rowOff>60960</xdr:rowOff>
        </xdr:from>
        <xdr:to>
          <xdr:col>12</xdr:col>
          <xdr:colOff>274320</xdr:colOff>
          <xdr:row>47</xdr:row>
          <xdr:rowOff>228600</xdr:rowOff>
        </xdr:to>
        <xdr:sp macro="" textlink="">
          <xdr:nvSpPr>
            <xdr:cNvPr id="23670" name="Option Button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350520</xdr:colOff>
          <xdr:row>47</xdr:row>
          <xdr:rowOff>60960</xdr:rowOff>
        </xdr:from>
        <xdr:to>
          <xdr:col>20</xdr:col>
          <xdr:colOff>0</xdr:colOff>
          <xdr:row>47</xdr:row>
          <xdr:rowOff>228600</xdr:rowOff>
        </xdr:to>
        <xdr:sp macro="" textlink="">
          <xdr:nvSpPr>
            <xdr:cNvPr id="23673" name="Option Button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47</xdr:row>
          <xdr:rowOff>60960</xdr:rowOff>
        </xdr:from>
        <xdr:to>
          <xdr:col>22</xdr:col>
          <xdr:colOff>175260</xdr:colOff>
          <xdr:row>47</xdr:row>
          <xdr:rowOff>228600</xdr:rowOff>
        </xdr:to>
        <xdr:sp macro="" textlink="">
          <xdr:nvSpPr>
            <xdr:cNvPr id="23674" name="Option Button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22860</xdr:rowOff>
        </xdr:from>
        <xdr:to>
          <xdr:col>13</xdr:col>
          <xdr:colOff>190500</xdr:colOff>
          <xdr:row>47</xdr:row>
          <xdr:rowOff>266700</xdr:rowOff>
        </xdr:to>
        <xdr:sp macro="" textlink="">
          <xdr:nvSpPr>
            <xdr:cNvPr id="23675" name="Group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47</xdr:row>
          <xdr:rowOff>0</xdr:rowOff>
        </xdr:from>
        <xdr:to>
          <xdr:col>26</xdr:col>
          <xdr:colOff>228600</xdr:colOff>
          <xdr:row>48</xdr:row>
          <xdr:rowOff>91440</xdr:rowOff>
        </xdr:to>
        <xdr:sp macro="" textlink="">
          <xdr:nvSpPr>
            <xdr:cNvPr id="23676" name="Group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46</xdr:row>
          <xdr:rowOff>0</xdr:rowOff>
        </xdr:from>
        <xdr:to>
          <xdr:col>16</xdr:col>
          <xdr:colOff>60960</xdr:colOff>
          <xdr:row>48</xdr:row>
          <xdr:rowOff>7620</xdr:rowOff>
        </xdr:to>
        <xdr:sp macro="" textlink="">
          <xdr:nvSpPr>
            <xdr:cNvPr id="23692" name="Group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46</xdr:row>
          <xdr:rowOff>0</xdr:rowOff>
        </xdr:from>
        <xdr:to>
          <xdr:col>33</xdr:col>
          <xdr:colOff>99060</xdr:colOff>
          <xdr:row>48</xdr:row>
          <xdr:rowOff>99060</xdr:rowOff>
        </xdr:to>
        <xdr:sp macro="" textlink="">
          <xdr:nvSpPr>
            <xdr:cNvPr id="23693" name="Group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46</xdr:row>
          <xdr:rowOff>0</xdr:rowOff>
        </xdr:from>
        <xdr:to>
          <xdr:col>26</xdr:col>
          <xdr:colOff>236220</xdr:colOff>
          <xdr:row>47</xdr:row>
          <xdr:rowOff>251460</xdr:rowOff>
        </xdr:to>
        <xdr:sp macro="" textlink="">
          <xdr:nvSpPr>
            <xdr:cNvPr id="23694" name="Group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45720</xdr:colOff>
          <xdr:row>39</xdr:row>
          <xdr:rowOff>38100</xdr:rowOff>
        </xdr:from>
        <xdr:to>
          <xdr:col>15</xdr:col>
          <xdr:colOff>121920</xdr:colOff>
          <xdr:row>39</xdr:row>
          <xdr:rowOff>259080</xdr:rowOff>
        </xdr:to>
        <xdr:sp macro="" textlink="">
          <xdr:nvSpPr>
            <xdr:cNvPr id="30721" name="Option Button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徒　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39</xdr:row>
          <xdr:rowOff>38100</xdr:rowOff>
        </xdr:from>
        <xdr:to>
          <xdr:col>18</xdr:col>
          <xdr:colOff>38100</xdr:colOff>
          <xdr:row>39</xdr:row>
          <xdr:rowOff>251460</xdr:rowOff>
        </xdr:to>
        <xdr:sp macro="" textlink="">
          <xdr:nvSpPr>
            <xdr:cNvPr id="30722" name="Option Button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タクシー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60960</xdr:rowOff>
        </xdr:from>
        <xdr:to>
          <xdr:col>27</xdr:col>
          <xdr:colOff>213360</xdr:colOff>
          <xdr:row>39</xdr:row>
          <xdr:rowOff>228600</xdr:rowOff>
        </xdr:to>
        <xdr:sp macro="" textlink="">
          <xdr:nvSpPr>
            <xdr:cNvPr id="30723" name="Option Button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236220</xdr:colOff>
          <xdr:row>39</xdr:row>
          <xdr:rowOff>60960</xdr:rowOff>
        </xdr:from>
        <xdr:to>
          <xdr:col>30</xdr:col>
          <xdr:colOff>175260</xdr:colOff>
          <xdr:row>39</xdr:row>
          <xdr:rowOff>228600</xdr:rowOff>
        </xdr:to>
        <xdr:sp macro="" textlink="">
          <xdr:nvSpPr>
            <xdr:cNvPr id="30724" name="Option Button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22860</xdr:rowOff>
        </xdr:from>
        <xdr:to>
          <xdr:col>6</xdr:col>
          <xdr:colOff>190500</xdr:colOff>
          <xdr:row>50</xdr:row>
          <xdr:rowOff>289560</xdr:rowOff>
        </xdr:to>
        <xdr:sp macro="" textlink="">
          <xdr:nvSpPr>
            <xdr:cNvPr id="30725" name="Option Button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50</xdr:row>
          <xdr:rowOff>22860</xdr:rowOff>
        </xdr:from>
        <xdr:to>
          <xdr:col>9</xdr:col>
          <xdr:colOff>198120</xdr:colOff>
          <xdr:row>50</xdr:row>
          <xdr:rowOff>289560</xdr:rowOff>
        </xdr:to>
        <xdr:sp macro="" textlink="">
          <xdr:nvSpPr>
            <xdr:cNvPr id="30726" name="Option Button 6" hidden="1">
              <a:extLst>
                <a:ext uri="{63B3BB69-23CF-44E3-9099-C40C66FF867C}">
                  <a14:compatExt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50</xdr:row>
          <xdr:rowOff>22860</xdr:rowOff>
        </xdr:from>
        <xdr:to>
          <xdr:col>12</xdr:col>
          <xdr:colOff>236220</xdr:colOff>
          <xdr:row>50</xdr:row>
          <xdr:rowOff>274320</xdr:rowOff>
        </xdr:to>
        <xdr:sp macro="" textlink="">
          <xdr:nvSpPr>
            <xdr:cNvPr id="30727" name="Option Button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44</xdr:row>
          <xdr:rowOff>45720</xdr:rowOff>
        </xdr:from>
        <xdr:to>
          <xdr:col>15</xdr:col>
          <xdr:colOff>137160</xdr:colOff>
          <xdr:row>44</xdr:row>
          <xdr:rowOff>251460</xdr:rowOff>
        </xdr:to>
        <xdr:sp macro="" textlink="">
          <xdr:nvSpPr>
            <xdr:cNvPr id="30728" name="Option Button 8" hidden="1">
              <a:extLst>
                <a:ext uri="{63B3BB69-23CF-44E3-9099-C40C66FF867C}">
                  <a14:compatExt spid="_x0000_s30728"/>
                </a:ext>
                <a:ext uri="{FF2B5EF4-FFF2-40B4-BE49-F238E27FC236}">
                  <a16:creationId xmlns:a16="http://schemas.microsoft.com/office/drawing/2014/main" id="{00000000-0008-0000-01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徒　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274320</xdr:colOff>
          <xdr:row>44</xdr:row>
          <xdr:rowOff>45720</xdr:rowOff>
        </xdr:from>
        <xdr:to>
          <xdr:col>18</xdr:col>
          <xdr:colOff>0</xdr:colOff>
          <xdr:row>44</xdr:row>
          <xdr:rowOff>236220</xdr:rowOff>
        </xdr:to>
        <xdr:sp macro="" textlink="">
          <xdr:nvSpPr>
            <xdr:cNvPr id="30729" name="Option Button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タクシー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44</xdr:row>
          <xdr:rowOff>60960</xdr:rowOff>
        </xdr:from>
        <xdr:to>
          <xdr:col>28</xdr:col>
          <xdr:colOff>0</xdr:colOff>
          <xdr:row>44</xdr:row>
          <xdr:rowOff>228600</xdr:rowOff>
        </xdr:to>
        <xdr:sp macro="" textlink="">
          <xdr:nvSpPr>
            <xdr:cNvPr id="30730" name="Option Button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266700</xdr:colOff>
          <xdr:row>44</xdr:row>
          <xdr:rowOff>76200</xdr:rowOff>
        </xdr:from>
        <xdr:to>
          <xdr:col>30</xdr:col>
          <xdr:colOff>220980</xdr:colOff>
          <xdr:row>44</xdr:row>
          <xdr:rowOff>228600</xdr:rowOff>
        </xdr:to>
        <xdr:sp macro="" textlink="">
          <xdr:nvSpPr>
            <xdr:cNvPr id="30731" name="Option Button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45720</xdr:rowOff>
        </xdr:from>
        <xdr:to>
          <xdr:col>7</xdr:col>
          <xdr:colOff>0</xdr:colOff>
          <xdr:row>41</xdr:row>
          <xdr:rowOff>259080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1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41</xdr:row>
          <xdr:rowOff>45720</xdr:rowOff>
        </xdr:from>
        <xdr:to>
          <xdr:col>10</xdr:col>
          <xdr:colOff>0</xdr:colOff>
          <xdr:row>41</xdr:row>
          <xdr:rowOff>259080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1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41</xdr:row>
          <xdr:rowOff>45720</xdr:rowOff>
        </xdr:from>
        <xdr:to>
          <xdr:col>13</xdr:col>
          <xdr:colOff>0</xdr:colOff>
          <xdr:row>41</xdr:row>
          <xdr:rowOff>259080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1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41</xdr:row>
          <xdr:rowOff>45720</xdr:rowOff>
        </xdr:from>
        <xdr:to>
          <xdr:col>15</xdr:col>
          <xdr:colOff>220980</xdr:colOff>
          <xdr:row>41</xdr:row>
          <xdr:rowOff>259080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1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41</xdr:row>
          <xdr:rowOff>45720</xdr:rowOff>
        </xdr:from>
        <xdr:to>
          <xdr:col>18</xdr:col>
          <xdr:colOff>38100</xdr:colOff>
          <xdr:row>41</xdr:row>
          <xdr:rowOff>259080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1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46</xdr:row>
          <xdr:rowOff>7620</xdr:rowOff>
        </xdr:from>
        <xdr:to>
          <xdr:col>14</xdr:col>
          <xdr:colOff>0</xdr:colOff>
          <xdr:row>47</xdr:row>
          <xdr:rowOff>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1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プロジェクター・スクリーン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83820</xdr:colOff>
          <xdr:row>46</xdr:row>
          <xdr:rowOff>7620</xdr:rowOff>
        </xdr:from>
        <xdr:to>
          <xdr:col>17</xdr:col>
          <xdr:colOff>175260</xdr:colOff>
          <xdr:row>47</xdr:row>
          <xdr:rowOff>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1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レーザーポインター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7620</xdr:rowOff>
        </xdr:from>
        <xdr:to>
          <xdr:col>8</xdr:col>
          <xdr:colOff>152400</xdr:colOff>
          <xdr:row>47</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1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ノートパソコン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xdr:row>
          <xdr:rowOff>45720</xdr:rowOff>
        </xdr:from>
        <xdr:to>
          <xdr:col>13</xdr:col>
          <xdr:colOff>22860</xdr:colOff>
          <xdr:row>3</xdr:row>
          <xdr:rowOff>388620</xdr:rowOff>
        </xdr:to>
        <xdr:sp macro="" textlink="">
          <xdr:nvSpPr>
            <xdr:cNvPr id="30740" name="Option Button 20" hidden="1">
              <a:extLst>
                <a:ext uri="{63B3BB69-23CF-44E3-9099-C40C66FF867C}">
                  <a14:compatExt spid="_x0000_s30740"/>
                </a:ext>
                <a:ext uri="{FF2B5EF4-FFF2-40B4-BE49-F238E27FC236}">
                  <a16:creationId xmlns:a16="http://schemas.microsoft.com/office/drawing/2014/main" id="{00000000-0008-0000-01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家庭介護者等養成研修(ハートフルケアセミナー)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3</xdr:row>
          <xdr:rowOff>99060</xdr:rowOff>
        </xdr:from>
        <xdr:to>
          <xdr:col>18</xdr:col>
          <xdr:colOff>99060</xdr:colOff>
          <xdr:row>3</xdr:row>
          <xdr:rowOff>335280</xdr:rowOff>
        </xdr:to>
        <xdr:sp macro="" textlink="">
          <xdr:nvSpPr>
            <xdr:cNvPr id="30741" name="Option Button 21" hidden="1">
              <a:extLst>
                <a:ext uri="{63B3BB69-23CF-44E3-9099-C40C66FF867C}">
                  <a14:compatExt spid="_x0000_s30741"/>
                </a:ext>
                <a:ext uri="{FF2B5EF4-FFF2-40B4-BE49-F238E27FC236}">
                  <a16:creationId xmlns:a16="http://schemas.microsoft.com/office/drawing/2014/main" id="{00000000-0008-0000-01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現任介護職員研修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52</xdr:row>
          <xdr:rowOff>22860</xdr:rowOff>
        </xdr:from>
        <xdr:to>
          <xdr:col>6</xdr:col>
          <xdr:colOff>228600</xdr:colOff>
          <xdr:row>52</xdr:row>
          <xdr:rowOff>213360</xdr:rowOff>
        </xdr:to>
        <xdr:sp macro="" textlink="">
          <xdr:nvSpPr>
            <xdr:cNvPr id="30742" name="Option Button 22" hidden="1">
              <a:extLst>
                <a:ext uri="{63B3BB69-23CF-44E3-9099-C40C66FF867C}">
                  <a14:compatExt spid="_x0000_s30742"/>
                </a:ext>
                <a:ext uri="{FF2B5EF4-FFF2-40B4-BE49-F238E27FC236}">
                  <a16:creationId xmlns:a16="http://schemas.microsoft.com/office/drawing/2014/main" id="{00000000-0008-0000-01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52</xdr:row>
          <xdr:rowOff>30480</xdr:rowOff>
        </xdr:from>
        <xdr:to>
          <xdr:col>9</xdr:col>
          <xdr:colOff>236220</xdr:colOff>
          <xdr:row>52</xdr:row>
          <xdr:rowOff>213360</xdr:rowOff>
        </xdr:to>
        <xdr:sp macro="" textlink="">
          <xdr:nvSpPr>
            <xdr:cNvPr id="30743" name="Option Button 23" hidden="1">
              <a:extLst>
                <a:ext uri="{63B3BB69-23CF-44E3-9099-C40C66FF867C}">
                  <a14:compatExt spid="_x0000_s30743"/>
                </a:ext>
                <a:ext uri="{FF2B5EF4-FFF2-40B4-BE49-F238E27FC236}">
                  <a16:creationId xmlns:a16="http://schemas.microsoft.com/office/drawing/2014/main" id="{00000000-0008-0000-01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259080</xdr:colOff>
          <xdr:row>52</xdr:row>
          <xdr:rowOff>38100</xdr:rowOff>
        </xdr:from>
        <xdr:to>
          <xdr:col>12</xdr:col>
          <xdr:colOff>99060</xdr:colOff>
          <xdr:row>52</xdr:row>
          <xdr:rowOff>213360</xdr:rowOff>
        </xdr:to>
        <xdr:sp macro="" textlink="">
          <xdr:nvSpPr>
            <xdr:cNvPr id="30744" name="Option Button 24" hidden="1">
              <a:extLst>
                <a:ext uri="{63B3BB69-23CF-44E3-9099-C40C66FF867C}">
                  <a14:compatExt spid="_x0000_s30744"/>
                </a:ext>
                <a:ext uri="{FF2B5EF4-FFF2-40B4-BE49-F238E27FC236}">
                  <a16:creationId xmlns:a16="http://schemas.microsoft.com/office/drawing/2014/main" id="{00000000-0008-0000-01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53</xdr:row>
          <xdr:rowOff>7620</xdr:rowOff>
        </xdr:from>
        <xdr:to>
          <xdr:col>6</xdr:col>
          <xdr:colOff>213360</xdr:colOff>
          <xdr:row>54</xdr:row>
          <xdr:rowOff>0</xdr:rowOff>
        </xdr:to>
        <xdr:sp macro="" textlink="">
          <xdr:nvSpPr>
            <xdr:cNvPr id="30745" name="Option Button 25" hidden="1">
              <a:extLst>
                <a:ext uri="{63B3BB69-23CF-44E3-9099-C40C66FF867C}">
                  <a14:compatExt spid="_x0000_s30745"/>
                </a:ext>
                <a:ext uri="{FF2B5EF4-FFF2-40B4-BE49-F238E27FC236}">
                  <a16:creationId xmlns:a16="http://schemas.microsoft.com/office/drawing/2014/main" id="{00000000-0008-0000-01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53</xdr:row>
          <xdr:rowOff>22860</xdr:rowOff>
        </xdr:from>
        <xdr:to>
          <xdr:col>9</xdr:col>
          <xdr:colOff>190500</xdr:colOff>
          <xdr:row>53</xdr:row>
          <xdr:rowOff>198120</xdr:rowOff>
        </xdr:to>
        <xdr:sp macro="" textlink="">
          <xdr:nvSpPr>
            <xdr:cNvPr id="30746" name="Option Button 26" hidden="1">
              <a:extLst>
                <a:ext uri="{63B3BB69-23CF-44E3-9099-C40C66FF867C}">
                  <a14:compatExt spid="_x0000_s30746"/>
                </a:ext>
                <a:ext uri="{FF2B5EF4-FFF2-40B4-BE49-F238E27FC236}">
                  <a16:creationId xmlns:a16="http://schemas.microsoft.com/office/drawing/2014/main" id="{00000000-0008-0000-01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53</xdr:row>
          <xdr:rowOff>7620</xdr:rowOff>
        </xdr:from>
        <xdr:to>
          <xdr:col>12</xdr:col>
          <xdr:colOff>68580</xdr:colOff>
          <xdr:row>54</xdr:row>
          <xdr:rowOff>0</xdr:rowOff>
        </xdr:to>
        <xdr:sp macro="" textlink="">
          <xdr:nvSpPr>
            <xdr:cNvPr id="30747" name="Option Button 27" hidden="1">
              <a:extLst>
                <a:ext uri="{63B3BB69-23CF-44E3-9099-C40C66FF867C}">
                  <a14:compatExt spid="_x0000_s30747"/>
                </a:ext>
                <a:ext uri="{FF2B5EF4-FFF2-40B4-BE49-F238E27FC236}">
                  <a16:creationId xmlns:a16="http://schemas.microsoft.com/office/drawing/2014/main" id="{00000000-0008-0000-01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54</xdr:row>
          <xdr:rowOff>7620</xdr:rowOff>
        </xdr:from>
        <xdr:to>
          <xdr:col>6</xdr:col>
          <xdr:colOff>198120</xdr:colOff>
          <xdr:row>55</xdr:row>
          <xdr:rowOff>0</xdr:rowOff>
        </xdr:to>
        <xdr:sp macro="" textlink="">
          <xdr:nvSpPr>
            <xdr:cNvPr id="30748" name="Option Button 28" hidden="1">
              <a:extLst>
                <a:ext uri="{63B3BB69-23CF-44E3-9099-C40C66FF867C}">
                  <a14:compatExt spid="_x0000_s30748"/>
                </a:ext>
                <a:ext uri="{FF2B5EF4-FFF2-40B4-BE49-F238E27FC236}">
                  <a16:creationId xmlns:a16="http://schemas.microsoft.com/office/drawing/2014/main" id="{00000000-0008-0000-01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274320</xdr:colOff>
          <xdr:row>54</xdr:row>
          <xdr:rowOff>7620</xdr:rowOff>
        </xdr:from>
        <xdr:to>
          <xdr:col>9</xdr:col>
          <xdr:colOff>198120</xdr:colOff>
          <xdr:row>54</xdr:row>
          <xdr:rowOff>213360</xdr:rowOff>
        </xdr:to>
        <xdr:sp macro="" textlink="">
          <xdr:nvSpPr>
            <xdr:cNvPr id="30749" name="Option Button 29" hidden="1">
              <a:extLst>
                <a:ext uri="{63B3BB69-23CF-44E3-9099-C40C66FF867C}">
                  <a14:compatExt spid="_x0000_s30749"/>
                </a:ext>
                <a:ext uri="{FF2B5EF4-FFF2-40B4-BE49-F238E27FC236}">
                  <a16:creationId xmlns:a16="http://schemas.microsoft.com/office/drawing/2014/main" id="{00000000-0008-0000-01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協力機関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251460</xdr:colOff>
          <xdr:row>54</xdr:row>
          <xdr:rowOff>0</xdr:rowOff>
        </xdr:from>
        <xdr:to>
          <xdr:col>12</xdr:col>
          <xdr:colOff>68580</xdr:colOff>
          <xdr:row>54</xdr:row>
          <xdr:rowOff>220980</xdr:rowOff>
        </xdr:to>
        <xdr:sp macro="" textlink="">
          <xdr:nvSpPr>
            <xdr:cNvPr id="30750" name="Option Button 30" hidden="1">
              <a:extLst>
                <a:ext uri="{63B3BB69-23CF-44E3-9099-C40C66FF867C}">
                  <a14:compatExt spid="_x0000_s30750"/>
                </a:ext>
                <a:ext uri="{FF2B5EF4-FFF2-40B4-BE49-F238E27FC236}">
                  <a16:creationId xmlns:a16="http://schemas.microsoft.com/office/drawing/2014/main" id="{00000000-0008-0000-01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34</xdr:row>
          <xdr:rowOff>38100</xdr:rowOff>
        </xdr:from>
        <xdr:to>
          <xdr:col>23</xdr:col>
          <xdr:colOff>228600</xdr:colOff>
          <xdr:row>34</xdr:row>
          <xdr:rowOff>236220</xdr:rowOff>
        </xdr:to>
        <xdr:sp macro="" textlink="">
          <xdr:nvSpPr>
            <xdr:cNvPr id="30751" name="Option Button 31" hidden="1">
              <a:extLst>
                <a:ext uri="{63B3BB69-23CF-44E3-9099-C40C66FF867C}">
                  <a14:compatExt spid="_x0000_s30751"/>
                </a:ext>
                <a:ext uri="{FF2B5EF4-FFF2-40B4-BE49-F238E27FC236}">
                  <a16:creationId xmlns:a16="http://schemas.microsoft.com/office/drawing/2014/main" id="{00000000-0008-0000-01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記載可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34</xdr:row>
          <xdr:rowOff>45720</xdr:rowOff>
        </xdr:from>
        <xdr:to>
          <xdr:col>28</xdr:col>
          <xdr:colOff>0</xdr:colOff>
          <xdr:row>34</xdr:row>
          <xdr:rowOff>236220</xdr:rowOff>
        </xdr:to>
        <xdr:sp macro="" textlink="">
          <xdr:nvSpPr>
            <xdr:cNvPr id="30752" name="Option Button 32" hidden="1">
              <a:extLst>
                <a:ext uri="{63B3BB69-23CF-44E3-9099-C40C66FF867C}">
                  <a14:compatExt spid="_x0000_s30752"/>
                </a:ext>
                <a:ext uri="{FF2B5EF4-FFF2-40B4-BE49-F238E27FC236}">
                  <a16:creationId xmlns:a16="http://schemas.microsoft.com/office/drawing/2014/main" id="{00000000-0008-0000-01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記載不可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36</xdr:row>
          <xdr:rowOff>60960</xdr:rowOff>
        </xdr:from>
        <xdr:to>
          <xdr:col>7</xdr:col>
          <xdr:colOff>0</xdr:colOff>
          <xdr:row>36</xdr:row>
          <xdr:rowOff>228600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1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36</xdr:row>
          <xdr:rowOff>60960</xdr:rowOff>
        </xdr:from>
        <xdr:to>
          <xdr:col>10</xdr:col>
          <xdr:colOff>0</xdr:colOff>
          <xdr:row>36</xdr:row>
          <xdr:rowOff>228600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1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36</xdr:row>
          <xdr:rowOff>60960</xdr:rowOff>
        </xdr:from>
        <xdr:to>
          <xdr:col>13</xdr:col>
          <xdr:colOff>0</xdr:colOff>
          <xdr:row>36</xdr:row>
          <xdr:rowOff>228600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1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36</xdr:row>
          <xdr:rowOff>60960</xdr:rowOff>
        </xdr:from>
        <xdr:to>
          <xdr:col>15</xdr:col>
          <xdr:colOff>220980</xdr:colOff>
          <xdr:row>36</xdr:row>
          <xdr:rowOff>228600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1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36</xdr:row>
          <xdr:rowOff>60960</xdr:rowOff>
        </xdr:from>
        <xdr:to>
          <xdr:col>18</xdr:col>
          <xdr:colOff>38100</xdr:colOff>
          <xdr:row>36</xdr:row>
          <xdr:rowOff>228600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1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5日目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48</xdr:row>
          <xdr:rowOff>30480</xdr:rowOff>
        </xdr:from>
        <xdr:to>
          <xdr:col>7</xdr:col>
          <xdr:colOff>228600</xdr:colOff>
          <xdr:row>48</xdr:row>
          <xdr:rowOff>251460</xdr:rowOff>
        </xdr:to>
        <xdr:sp macro="" textlink="">
          <xdr:nvSpPr>
            <xdr:cNvPr id="30758" name="Option Button 38" hidden="1">
              <a:extLst>
                <a:ext uri="{63B3BB69-23CF-44E3-9099-C40C66FF867C}">
                  <a14:compatExt spid="_x0000_s30758"/>
                </a:ext>
                <a:ext uri="{FF2B5EF4-FFF2-40B4-BE49-F238E27FC236}">
                  <a16:creationId xmlns:a16="http://schemas.microsoft.com/office/drawing/2014/main" id="{00000000-0008-0000-01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48</xdr:row>
          <xdr:rowOff>30480</xdr:rowOff>
        </xdr:from>
        <xdr:to>
          <xdr:col>9</xdr:col>
          <xdr:colOff>68580</xdr:colOff>
          <xdr:row>48</xdr:row>
          <xdr:rowOff>251460</xdr:rowOff>
        </xdr:to>
        <xdr:sp macro="" textlink="">
          <xdr:nvSpPr>
            <xdr:cNvPr id="30759" name="Option Button 39" hidden="1">
              <a:extLst>
                <a:ext uri="{63B3BB69-23CF-44E3-9099-C40C66FF867C}">
                  <a14:compatExt spid="_x0000_s30759"/>
                </a:ext>
                <a:ext uri="{FF2B5EF4-FFF2-40B4-BE49-F238E27FC236}">
                  <a16:creationId xmlns:a16="http://schemas.microsoft.com/office/drawing/2014/main" id="{00000000-0008-0000-01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48</xdr:row>
          <xdr:rowOff>30480</xdr:rowOff>
        </xdr:from>
        <xdr:to>
          <xdr:col>10</xdr:col>
          <xdr:colOff>228600</xdr:colOff>
          <xdr:row>48</xdr:row>
          <xdr:rowOff>251460</xdr:rowOff>
        </xdr:to>
        <xdr:sp macro="" textlink="">
          <xdr:nvSpPr>
            <xdr:cNvPr id="30760" name="Option Button 40" hidden="1">
              <a:extLst>
                <a:ext uri="{63B3BB69-23CF-44E3-9099-C40C66FF867C}">
                  <a14:compatExt spid="_x0000_s30760"/>
                </a:ext>
                <a:ext uri="{FF2B5EF4-FFF2-40B4-BE49-F238E27FC236}">
                  <a16:creationId xmlns:a16="http://schemas.microsoft.com/office/drawing/2014/main" id="{00000000-0008-0000-01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48</xdr:row>
          <xdr:rowOff>22860</xdr:rowOff>
        </xdr:from>
        <xdr:to>
          <xdr:col>12</xdr:col>
          <xdr:colOff>114300</xdr:colOff>
          <xdr:row>48</xdr:row>
          <xdr:rowOff>251460</xdr:rowOff>
        </xdr:to>
        <xdr:sp macro="" textlink="">
          <xdr:nvSpPr>
            <xdr:cNvPr id="30761" name="Option Button 41" hidden="1">
              <a:extLst>
                <a:ext uri="{63B3BB69-23CF-44E3-9099-C40C66FF867C}">
                  <a14:compatExt spid="_x0000_s30761"/>
                </a:ext>
                <a:ext uri="{FF2B5EF4-FFF2-40B4-BE49-F238E27FC236}">
                  <a16:creationId xmlns:a16="http://schemas.microsoft.com/office/drawing/2014/main" id="{00000000-0008-0000-01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xdr:row>
          <xdr:rowOff>99060</xdr:rowOff>
        </xdr:from>
        <xdr:to>
          <xdr:col>29</xdr:col>
          <xdr:colOff>0</xdr:colOff>
          <xdr:row>3</xdr:row>
          <xdr:rowOff>350520</xdr:rowOff>
        </xdr:to>
        <xdr:sp macro="" textlink="">
          <xdr:nvSpPr>
            <xdr:cNvPr id="30762" name="Option Button 42" hidden="1">
              <a:extLst>
                <a:ext uri="{63B3BB69-23CF-44E3-9099-C40C66FF867C}">
                  <a14:compatExt spid="_x0000_s30762"/>
                </a:ext>
                <a:ext uri="{FF2B5EF4-FFF2-40B4-BE49-F238E27FC236}">
                  <a16:creationId xmlns:a16="http://schemas.microsoft.com/office/drawing/2014/main" id="{00000000-0008-0000-01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236220</xdr:colOff>
          <xdr:row>3</xdr:row>
          <xdr:rowOff>99060</xdr:rowOff>
        </xdr:from>
        <xdr:to>
          <xdr:col>30</xdr:col>
          <xdr:colOff>220980</xdr:colOff>
          <xdr:row>3</xdr:row>
          <xdr:rowOff>350520</xdr:rowOff>
        </xdr:to>
        <xdr:sp macro="" textlink="">
          <xdr:nvSpPr>
            <xdr:cNvPr id="30763" name="Option Button 43" hidden="1">
              <a:extLst>
                <a:ext uri="{63B3BB69-23CF-44E3-9099-C40C66FF867C}">
                  <a14:compatExt spid="_x0000_s30763"/>
                </a:ext>
                <a:ext uri="{FF2B5EF4-FFF2-40B4-BE49-F238E27FC236}">
                  <a16:creationId xmlns:a16="http://schemas.microsoft.com/office/drawing/2014/main" id="{00000000-0008-0000-01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48</xdr:row>
          <xdr:rowOff>38100</xdr:rowOff>
        </xdr:from>
        <xdr:to>
          <xdr:col>20</xdr:col>
          <xdr:colOff>198120</xdr:colOff>
          <xdr:row>48</xdr:row>
          <xdr:rowOff>251460</xdr:rowOff>
        </xdr:to>
        <xdr:sp macro="" textlink="">
          <xdr:nvSpPr>
            <xdr:cNvPr id="30764" name="Option Button 44" hidden="1">
              <a:extLst>
                <a:ext uri="{63B3BB69-23CF-44E3-9099-C40C66FF867C}">
                  <a14:compatExt spid="_x0000_s30764"/>
                </a:ext>
                <a:ext uri="{FF2B5EF4-FFF2-40B4-BE49-F238E27FC236}">
                  <a16:creationId xmlns:a16="http://schemas.microsoft.com/office/drawing/2014/main" id="{00000000-0008-0000-01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48</xdr:row>
          <xdr:rowOff>30480</xdr:rowOff>
        </xdr:from>
        <xdr:to>
          <xdr:col>22</xdr:col>
          <xdr:colOff>213360</xdr:colOff>
          <xdr:row>48</xdr:row>
          <xdr:rowOff>251460</xdr:rowOff>
        </xdr:to>
        <xdr:sp macro="" textlink="">
          <xdr:nvSpPr>
            <xdr:cNvPr id="30765" name="Option Button 45" hidden="1">
              <a:extLst>
                <a:ext uri="{63B3BB69-23CF-44E3-9099-C40C66FF867C}">
                  <a14:compatExt spid="_x0000_s30765"/>
                </a:ext>
                <a:ext uri="{FF2B5EF4-FFF2-40B4-BE49-F238E27FC236}">
                  <a16:creationId xmlns:a16="http://schemas.microsoft.com/office/drawing/2014/main" id="{00000000-0008-0000-01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48</xdr:row>
          <xdr:rowOff>22860</xdr:rowOff>
        </xdr:from>
        <xdr:to>
          <xdr:col>25</xdr:col>
          <xdr:colOff>228600</xdr:colOff>
          <xdr:row>48</xdr:row>
          <xdr:rowOff>259080</xdr:rowOff>
        </xdr:to>
        <xdr:sp macro="" textlink="">
          <xdr:nvSpPr>
            <xdr:cNvPr id="30766" name="Option Button 46" hidden="1">
              <a:extLst>
                <a:ext uri="{63B3BB69-23CF-44E3-9099-C40C66FF867C}">
                  <a14:compatExt spid="_x0000_s30766"/>
                </a:ext>
                <a:ext uri="{FF2B5EF4-FFF2-40B4-BE49-F238E27FC236}">
                  <a16:creationId xmlns:a16="http://schemas.microsoft.com/office/drawing/2014/main" id="{00000000-0008-0000-01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48</xdr:row>
          <xdr:rowOff>38100</xdr:rowOff>
        </xdr:from>
        <xdr:to>
          <xdr:col>26</xdr:col>
          <xdr:colOff>175260</xdr:colOff>
          <xdr:row>48</xdr:row>
          <xdr:rowOff>236220</xdr:rowOff>
        </xdr:to>
        <xdr:sp macro="" textlink="">
          <xdr:nvSpPr>
            <xdr:cNvPr id="30767" name="Option Button 47" hidden="1">
              <a:extLst>
                <a:ext uri="{63B3BB69-23CF-44E3-9099-C40C66FF867C}">
                  <a14:compatExt spid="_x0000_s30767"/>
                </a:ext>
                <a:ext uri="{FF2B5EF4-FFF2-40B4-BE49-F238E27FC236}">
                  <a16:creationId xmlns:a16="http://schemas.microsoft.com/office/drawing/2014/main" id="{00000000-0008-0000-01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48</xdr:row>
          <xdr:rowOff>30480</xdr:rowOff>
        </xdr:from>
        <xdr:to>
          <xdr:col>28</xdr:col>
          <xdr:colOff>213360</xdr:colOff>
          <xdr:row>48</xdr:row>
          <xdr:rowOff>236220</xdr:rowOff>
        </xdr:to>
        <xdr:sp macro="" textlink="">
          <xdr:nvSpPr>
            <xdr:cNvPr id="30768" name="Option Button 48" hidden="1">
              <a:extLst>
                <a:ext uri="{63B3BB69-23CF-44E3-9099-C40C66FF867C}">
                  <a14:compatExt spid="_x0000_s30768"/>
                </a:ext>
                <a:ext uri="{FF2B5EF4-FFF2-40B4-BE49-F238E27FC236}">
                  <a16:creationId xmlns:a16="http://schemas.microsoft.com/office/drawing/2014/main" id="{00000000-0008-0000-01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xdr:row>
          <xdr:rowOff>289560</xdr:rowOff>
        </xdr:from>
        <xdr:to>
          <xdr:col>24</xdr:col>
          <xdr:colOff>60960</xdr:colOff>
          <xdr:row>5</xdr:row>
          <xdr:rowOff>7620</xdr:rowOff>
        </xdr:to>
        <xdr:sp macro="" textlink="">
          <xdr:nvSpPr>
            <xdr:cNvPr id="30769" name="Group Box 49" hidden="1">
              <a:extLst>
                <a:ext uri="{63B3BB69-23CF-44E3-9099-C40C66FF867C}">
                  <a14:compatExt spid="_x0000_s30769"/>
                </a:ext>
                <a:ext uri="{FF2B5EF4-FFF2-40B4-BE49-F238E27FC236}">
                  <a16:creationId xmlns:a16="http://schemas.microsoft.com/office/drawing/2014/main" id="{00000000-0008-0000-0100-00003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Grouｐ54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274320</xdr:colOff>
          <xdr:row>2</xdr:row>
          <xdr:rowOff>327660</xdr:rowOff>
        </xdr:from>
        <xdr:to>
          <xdr:col>33</xdr:col>
          <xdr:colOff>121920</xdr:colOff>
          <xdr:row>4</xdr:row>
          <xdr:rowOff>22860</xdr:rowOff>
        </xdr:to>
        <xdr:sp macro="" textlink="">
          <xdr:nvSpPr>
            <xdr:cNvPr id="30770" name="Group Box 50" hidden="1">
              <a:extLst>
                <a:ext uri="{63B3BB69-23CF-44E3-9099-C40C66FF867C}">
                  <a14:compatExt spid="_x0000_s30770"/>
                </a:ext>
                <a:ext uri="{FF2B5EF4-FFF2-40B4-BE49-F238E27FC236}">
                  <a16:creationId xmlns:a16="http://schemas.microsoft.com/office/drawing/2014/main" id="{00000000-0008-0000-0100-000032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33</xdr:row>
          <xdr:rowOff>76200</xdr:rowOff>
        </xdr:from>
        <xdr:to>
          <xdr:col>29</xdr:col>
          <xdr:colOff>0</xdr:colOff>
          <xdr:row>35</xdr:row>
          <xdr:rowOff>121920</xdr:rowOff>
        </xdr:to>
        <xdr:sp macro="" textlink="">
          <xdr:nvSpPr>
            <xdr:cNvPr id="30771" name="Group Box 51" hidden="1">
              <a:extLst>
                <a:ext uri="{63B3BB69-23CF-44E3-9099-C40C66FF867C}">
                  <a14:compatExt spid="_x0000_s30771"/>
                </a:ext>
                <a:ext uri="{FF2B5EF4-FFF2-40B4-BE49-F238E27FC236}">
                  <a16:creationId xmlns:a16="http://schemas.microsoft.com/office/drawing/2014/main" id="{00000000-0008-0000-0100-000033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38</xdr:row>
          <xdr:rowOff>152400</xdr:rowOff>
        </xdr:from>
        <xdr:to>
          <xdr:col>18</xdr:col>
          <xdr:colOff>152400</xdr:colOff>
          <xdr:row>40</xdr:row>
          <xdr:rowOff>137160</xdr:rowOff>
        </xdr:to>
        <xdr:sp macro="" textlink="">
          <xdr:nvSpPr>
            <xdr:cNvPr id="30772" name="Group Box 52" hidden="1">
              <a:extLst>
                <a:ext uri="{63B3BB69-23CF-44E3-9099-C40C66FF867C}">
                  <a14:compatExt spid="_x0000_s30772"/>
                </a:ext>
                <a:ext uri="{FF2B5EF4-FFF2-40B4-BE49-F238E27FC236}">
                  <a16:creationId xmlns:a16="http://schemas.microsoft.com/office/drawing/2014/main" id="{00000000-0008-0000-0100-000034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38</xdr:row>
          <xdr:rowOff>213360</xdr:rowOff>
        </xdr:from>
        <xdr:to>
          <xdr:col>31</xdr:col>
          <xdr:colOff>0</xdr:colOff>
          <xdr:row>40</xdr:row>
          <xdr:rowOff>106680</xdr:rowOff>
        </xdr:to>
        <xdr:sp macro="" textlink="">
          <xdr:nvSpPr>
            <xdr:cNvPr id="30773" name="Group Box 53" hidden="1">
              <a:extLst>
                <a:ext uri="{63B3BB69-23CF-44E3-9099-C40C66FF867C}">
                  <a14:compatExt spid="_x0000_s30773"/>
                </a:ext>
                <a:ext uri="{FF2B5EF4-FFF2-40B4-BE49-F238E27FC236}">
                  <a16:creationId xmlns:a16="http://schemas.microsoft.com/office/drawing/2014/main" id="{00000000-0008-0000-0100-00003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43</xdr:row>
          <xdr:rowOff>213360</xdr:rowOff>
        </xdr:from>
        <xdr:to>
          <xdr:col>18</xdr:col>
          <xdr:colOff>114300</xdr:colOff>
          <xdr:row>45</xdr:row>
          <xdr:rowOff>83820</xdr:rowOff>
        </xdr:to>
        <xdr:sp macro="" textlink="">
          <xdr:nvSpPr>
            <xdr:cNvPr id="30774" name="Group Box 54" hidden="1">
              <a:extLst>
                <a:ext uri="{63B3BB69-23CF-44E3-9099-C40C66FF867C}">
                  <a14:compatExt spid="_x0000_s30774"/>
                </a:ext>
                <a:ext uri="{FF2B5EF4-FFF2-40B4-BE49-F238E27FC236}">
                  <a16:creationId xmlns:a16="http://schemas.microsoft.com/office/drawing/2014/main" id="{00000000-0008-0000-0100-00003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43</xdr:row>
          <xdr:rowOff>220980</xdr:rowOff>
        </xdr:from>
        <xdr:to>
          <xdr:col>33</xdr:col>
          <xdr:colOff>60960</xdr:colOff>
          <xdr:row>45</xdr:row>
          <xdr:rowOff>60960</xdr:rowOff>
        </xdr:to>
        <xdr:sp macro="" textlink="">
          <xdr:nvSpPr>
            <xdr:cNvPr id="30775" name="Group Box 55" hidden="1">
              <a:extLst>
                <a:ext uri="{63B3BB69-23CF-44E3-9099-C40C66FF867C}">
                  <a14:compatExt spid="_x0000_s30775"/>
                </a:ext>
                <a:ext uri="{FF2B5EF4-FFF2-40B4-BE49-F238E27FC236}">
                  <a16:creationId xmlns:a16="http://schemas.microsoft.com/office/drawing/2014/main" id="{00000000-0008-0000-0100-000037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47</xdr:row>
          <xdr:rowOff>236220</xdr:rowOff>
        </xdr:from>
        <xdr:to>
          <xdr:col>16</xdr:col>
          <xdr:colOff>60960</xdr:colOff>
          <xdr:row>49</xdr:row>
          <xdr:rowOff>76200</xdr:rowOff>
        </xdr:to>
        <xdr:sp macro="" textlink="">
          <xdr:nvSpPr>
            <xdr:cNvPr id="30776" name="Group Box 56" hidden="1">
              <a:extLst>
                <a:ext uri="{63B3BB69-23CF-44E3-9099-C40C66FF867C}">
                  <a14:compatExt spid="_x0000_s30776"/>
                </a:ext>
                <a:ext uri="{FF2B5EF4-FFF2-40B4-BE49-F238E27FC236}">
                  <a16:creationId xmlns:a16="http://schemas.microsoft.com/office/drawing/2014/main" id="{00000000-0008-0000-0100-000038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47</xdr:row>
          <xdr:rowOff>190500</xdr:rowOff>
        </xdr:from>
        <xdr:to>
          <xdr:col>33</xdr:col>
          <xdr:colOff>99060</xdr:colOff>
          <xdr:row>50</xdr:row>
          <xdr:rowOff>7620</xdr:rowOff>
        </xdr:to>
        <xdr:sp macro="" textlink="">
          <xdr:nvSpPr>
            <xdr:cNvPr id="30777" name="Group Box 57" hidden="1">
              <a:extLst>
                <a:ext uri="{63B3BB69-23CF-44E3-9099-C40C66FF867C}">
                  <a14:compatExt spid="_x0000_s30777"/>
                </a:ext>
                <a:ext uri="{FF2B5EF4-FFF2-40B4-BE49-F238E27FC236}">
                  <a16:creationId xmlns:a16="http://schemas.microsoft.com/office/drawing/2014/main" id="{00000000-0008-0000-0100-000039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49</xdr:row>
          <xdr:rowOff>83820</xdr:rowOff>
        </xdr:from>
        <xdr:to>
          <xdr:col>14</xdr:col>
          <xdr:colOff>213360</xdr:colOff>
          <xdr:row>51</xdr:row>
          <xdr:rowOff>106680</xdr:rowOff>
        </xdr:to>
        <xdr:sp macro="" textlink="">
          <xdr:nvSpPr>
            <xdr:cNvPr id="30778" name="Group Box 58" hidden="1">
              <a:extLst>
                <a:ext uri="{63B3BB69-23CF-44E3-9099-C40C66FF867C}">
                  <a14:compatExt spid="_x0000_s30778"/>
                </a:ext>
                <a:ext uri="{FF2B5EF4-FFF2-40B4-BE49-F238E27FC236}">
                  <a16:creationId xmlns:a16="http://schemas.microsoft.com/office/drawing/2014/main" id="{00000000-0008-0000-0100-00003A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51</xdr:row>
          <xdr:rowOff>190500</xdr:rowOff>
        </xdr:from>
        <xdr:to>
          <xdr:col>14</xdr:col>
          <xdr:colOff>289560</xdr:colOff>
          <xdr:row>53</xdr:row>
          <xdr:rowOff>99060</xdr:rowOff>
        </xdr:to>
        <xdr:sp macro="" textlink="">
          <xdr:nvSpPr>
            <xdr:cNvPr id="30779" name="Group Box 59" hidden="1">
              <a:extLst>
                <a:ext uri="{63B3BB69-23CF-44E3-9099-C40C66FF867C}">
                  <a14:compatExt spid="_x0000_s30779"/>
                </a:ext>
                <a:ext uri="{FF2B5EF4-FFF2-40B4-BE49-F238E27FC236}">
                  <a16:creationId xmlns:a16="http://schemas.microsoft.com/office/drawing/2014/main" id="{00000000-0008-0000-0100-00003B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52</xdr:row>
          <xdr:rowOff>144780</xdr:rowOff>
        </xdr:from>
        <xdr:to>
          <xdr:col>14</xdr:col>
          <xdr:colOff>213360</xdr:colOff>
          <xdr:row>54</xdr:row>
          <xdr:rowOff>106680</xdr:rowOff>
        </xdr:to>
        <xdr:sp macro="" textlink="">
          <xdr:nvSpPr>
            <xdr:cNvPr id="30780" name="Group Box 60" hidden="1">
              <a:extLst>
                <a:ext uri="{63B3BB69-23CF-44E3-9099-C40C66FF867C}">
                  <a14:compatExt spid="_x0000_s30780"/>
                </a:ext>
                <a:ext uri="{FF2B5EF4-FFF2-40B4-BE49-F238E27FC236}">
                  <a16:creationId xmlns:a16="http://schemas.microsoft.com/office/drawing/2014/main" id="{00000000-0008-0000-0100-00003C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53</xdr:row>
          <xdr:rowOff>137160</xdr:rowOff>
        </xdr:from>
        <xdr:to>
          <xdr:col>14</xdr:col>
          <xdr:colOff>289560</xdr:colOff>
          <xdr:row>55</xdr:row>
          <xdr:rowOff>137160</xdr:rowOff>
        </xdr:to>
        <xdr:sp macro="" textlink="">
          <xdr:nvSpPr>
            <xdr:cNvPr id="30781" name="Group Box 61" hidden="1">
              <a:extLst>
                <a:ext uri="{63B3BB69-23CF-44E3-9099-C40C66FF867C}">
                  <a14:compatExt spid="_x0000_s30781"/>
                </a:ext>
                <a:ext uri="{FF2B5EF4-FFF2-40B4-BE49-F238E27FC236}">
                  <a16:creationId xmlns:a16="http://schemas.microsoft.com/office/drawing/2014/main" id="{00000000-0008-0000-0100-00003D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198120</xdr:colOff>
          <xdr:row>46</xdr:row>
          <xdr:rowOff>7620</xdr:rowOff>
        </xdr:from>
        <xdr:to>
          <xdr:col>22</xdr:col>
          <xdr:colOff>198120</xdr:colOff>
          <xdr:row>47</xdr:row>
          <xdr:rowOff>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1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ピンマイク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3</xdr:row>
          <xdr:rowOff>99060</xdr:rowOff>
        </xdr:from>
        <xdr:to>
          <xdr:col>23</xdr:col>
          <xdr:colOff>144780</xdr:colOff>
          <xdr:row>3</xdr:row>
          <xdr:rowOff>335280</xdr:rowOff>
        </xdr:to>
        <xdr:sp macro="" textlink="">
          <xdr:nvSpPr>
            <xdr:cNvPr id="30783" name="Option Button 63" hidden="1">
              <a:extLst>
                <a:ext uri="{63B3BB69-23CF-44E3-9099-C40C66FF867C}">
                  <a14:compatExt spid="_x0000_s30783"/>
                </a:ext>
                <a:ext uri="{FF2B5EF4-FFF2-40B4-BE49-F238E27FC236}">
                  <a16:creationId xmlns:a16="http://schemas.microsoft.com/office/drawing/2014/main" id="{00000000-0008-0000-01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介護支援専門員研修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251460</xdr:colOff>
          <xdr:row>46</xdr:row>
          <xdr:rowOff>0</xdr:rowOff>
        </xdr:from>
        <xdr:to>
          <xdr:col>28</xdr:col>
          <xdr:colOff>152400</xdr:colOff>
          <xdr:row>46</xdr:row>
          <xdr:rowOff>274320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1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パソコン用スピーカー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47</xdr:row>
          <xdr:rowOff>60960</xdr:rowOff>
        </xdr:from>
        <xdr:to>
          <xdr:col>10</xdr:col>
          <xdr:colOff>228600</xdr:colOff>
          <xdr:row>47</xdr:row>
          <xdr:rowOff>228600</xdr:rowOff>
        </xdr:to>
        <xdr:sp macro="" textlink="">
          <xdr:nvSpPr>
            <xdr:cNvPr id="30785" name="Option Button 65" hidden="1">
              <a:extLst>
                <a:ext uri="{63B3BB69-23CF-44E3-9099-C40C66FF867C}">
                  <a14:compatExt spid="_x0000_s30785"/>
                </a:ext>
                <a:ext uri="{FF2B5EF4-FFF2-40B4-BE49-F238E27FC236}">
                  <a16:creationId xmlns:a16="http://schemas.microsoft.com/office/drawing/2014/main" id="{00000000-0008-0000-01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47</xdr:row>
          <xdr:rowOff>60960</xdr:rowOff>
        </xdr:from>
        <xdr:to>
          <xdr:col>13</xdr:col>
          <xdr:colOff>0</xdr:colOff>
          <xdr:row>47</xdr:row>
          <xdr:rowOff>228600</xdr:rowOff>
        </xdr:to>
        <xdr:sp macro="" textlink="">
          <xdr:nvSpPr>
            <xdr:cNvPr id="30786" name="Option Button 66" hidden="1">
              <a:extLst>
                <a:ext uri="{63B3BB69-23CF-44E3-9099-C40C66FF867C}">
                  <a14:compatExt spid="_x0000_s30786"/>
                </a:ext>
                <a:ext uri="{FF2B5EF4-FFF2-40B4-BE49-F238E27FC236}">
                  <a16:creationId xmlns:a16="http://schemas.microsoft.com/office/drawing/2014/main" id="{00000000-0008-0000-01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350520</xdr:colOff>
          <xdr:row>47</xdr:row>
          <xdr:rowOff>60960</xdr:rowOff>
        </xdr:from>
        <xdr:to>
          <xdr:col>20</xdr:col>
          <xdr:colOff>0</xdr:colOff>
          <xdr:row>47</xdr:row>
          <xdr:rowOff>228600</xdr:rowOff>
        </xdr:to>
        <xdr:sp macro="" textlink="">
          <xdr:nvSpPr>
            <xdr:cNvPr id="30787" name="Option Button 67" hidden="1">
              <a:extLst>
                <a:ext uri="{63B3BB69-23CF-44E3-9099-C40C66FF867C}">
                  <a14:compatExt spid="_x0000_s30787"/>
                </a:ext>
                <a:ext uri="{FF2B5EF4-FFF2-40B4-BE49-F238E27FC236}">
                  <a16:creationId xmlns:a16="http://schemas.microsoft.com/office/drawing/2014/main" id="{00000000-0008-0000-01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47</xdr:row>
          <xdr:rowOff>60960</xdr:rowOff>
        </xdr:from>
        <xdr:to>
          <xdr:col>22</xdr:col>
          <xdr:colOff>175260</xdr:colOff>
          <xdr:row>47</xdr:row>
          <xdr:rowOff>228600</xdr:rowOff>
        </xdr:to>
        <xdr:sp macro="" textlink="">
          <xdr:nvSpPr>
            <xdr:cNvPr id="30788" name="Option Button 68" hidden="1">
              <a:extLst>
                <a:ext uri="{63B3BB69-23CF-44E3-9099-C40C66FF867C}">
                  <a14:compatExt spid="_x0000_s30788"/>
                </a:ext>
                <a:ext uri="{FF2B5EF4-FFF2-40B4-BE49-F238E27FC236}">
                  <a16:creationId xmlns:a16="http://schemas.microsoft.com/office/drawing/2014/main" id="{00000000-0008-0000-01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22860</xdr:rowOff>
        </xdr:from>
        <xdr:to>
          <xdr:col>13</xdr:col>
          <xdr:colOff>190500</xdr:colOff>
          <xdr:row>47</xdr:row>
          <xdr:rowOff>266700</xdr:rowOff>
        </xdr:to>
        <xdr:sp macro="" textlink="">
          <xdr:nvSpPr>
            <xdr:cNvPr id="30789" name="Group Box 69" hidden="1">
              <a:extLst>
                <a:ext uri="{63B3BB69-23CF-44E3-9099-C40C66FF867C}">
                  <a14:compatExt spid="_x0000_s30789"/>
                </a:ext>
                <a:ext uri="{FF2B5EF4-FFF2-40B4-BE49-F238E27FC236}">
                  <a16:creationId xmlns:a16="http://schemas.microsoft.com/office/drawing/2014/main" id="{00000000-0008-0000-0100-000045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46</xdr:row>
          <xdr:rowOff>236220</xdr:rowOff>
        </xdr:from>
        <xdr:to>
          <xdr:col>26</xdr:col>
          <xdr:colOff>228600</xdr:colOff>
          <xdr:row>48</xdr:row>
          <xdr:rowOff>38100</xdr:rowOff>
        </xdr:to>
        <xdr:sp macro="" textlink="">
          <xdr:nvSpPr>
            <xdr:cNvPr id="30790" name="Group Box 70" hidden="1">
              <a:extLst>
                <a:ext uri="{63B3BB69-23CF-44E3-9099-C40C66FF867C}">
                  <a14:compatExt spid="_x0000_s30790"/>
                </a:ext>
                <a:ext uri="{FF2B5EF4-FFF2-40B4-BE49-F238E27FC236}">
                  <a16:creationId xmlns:a16="http://schemas.microsoft.com/office/drawing/2014/main" id="{00000000-0008-0000-0100-000046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1.xml"/><Relationship Id="rId21" Type="http://schemas.openxmlformats.org/officeDocument/2006/relationships/ctrlProp" Target="../ctrlProps/ctrlProp76.xml"/><Relationship Id="rId42" Type="http://schemas.openxmlformats.org/officeDocument/2006/relationships/ctrlProp" Target="../ctrlProps/ctrlProp97.xml"/><Relationship Id="rId47" Type="http://schemas.openxmlformats.org/officeDocument/2006/relationships/ctrlProp" Target="../ctrlProps/ctrlProp102.xml"/><Relationship Id="rId63" Type="http://schemas.openxmlformats.org/officeDocument/2006/relationships/ctrlProp" Target="../ctrlProps/ctrlProp118.xml"/><Relationship Id="rId68" Type="http://schemas.openxmlformats.org/officeDocument/2006/relationships/ctrlProp" Target="../ctrlProps/ctrlProp123.xml"/><Relationship Id="rId2" Type="http://schemas.openxmlformats.org/officeDocument/2006/relationships/printerSettings" Target="../printerSettings/printerSettings2.bin"/><Relationship Id="rId16" Type="http://schemas.openxmlformats.org/officeDocument/2006/relationships/ctrlProp" Target="../ctrlProps/ctrlProp71.xml"/><Relationship Id="rId29" Type="http://schemas.openxmlformats.org/officeDocument/2006/relationships/ctrlProp" Target="../ctrlProps/ctrlProp84.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8" Type="http://schemas.openxmlformats.org/officeDocument/2006/relationships/ctrlProp" Target="../ctrlProps/ctrlProp113.xml"/><Relationship Id="rId66" Type="http://schemas.openxmlformats.org/officeDocument/2006/relationships/ctrlProp" Target="../ctrlProps/ctrlProp121.xml"/><Relationship Id="rId74" Type="http://schemas.openxmlformats.org/officeDocument/2006/relationships/ctrlProp" Target="../ctrlProps/ctrlProp129.xml"/><Relationship Id="rId5" Type="http://schemas.openxmlformats.org/officeDocument/2006/relationships/ctrlProp" Target="../ctrlProps/ctrlProp60.xml"/><Relationship Id="rId61" Type="http://schemas.openxmlformats.org/officeDocument/2006/relationships/ctrlProp" Target="../ctrlProps/ctrlProp116.xml"/><Relationship Id="rId19" Type="http://schemas.openxmlformats.org/officeDocument/2006/relationships/ctrlProp" Target="../ctrlProps/ctrlProp7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trlProp" Target="../ctrlProps/ctrlProp111.xml"/><Relationship Id="rId64" Type="http://schemas.openxmlformats.org/officeDocument/2006/relationships/ctrlProp" Target="../ctrlProps/ctrlProp119.xml"/><Relationship Id="rId69" Type="http://schemas.openxmlformats.org/officeDocument/2006/relationships/ctrlProp" Target="../ctrlProps/ctrlProp124.xml"/><Relationship Id="rId8" Type="http://schemas.openxmlformats.org/officeDocument/2006/relationships/ctrlProp" Target="../ctrlProps/ctrlProp63.xml"/><Relationship Id="rId51" Type="http://schemas.openxmlformats.org/officeDocument/2006/relationships/ctrlProp" Target="../ctrlProps/ctrlProp106.xml"/><Relationship Id="rId72" Type="http://schemas.openxmlformats.org/officeDocument/2006/relationships/ctrlProp" Target="../ctrlProps/ctrlProp127.xml"/><Relationship Id="rId3" Type="http://schemas.openxmlformats.org/officeDocument/2006/relationships/drawing" Target="../drawings/drawing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59" Type="http://schemas.openxmlformats.org/officeDocument/2006/relationships/ctrlProp" Target="../ctrlProps/ctrlProp114.xml"/><Relationship Id="rId67" Type="http://schemas.openxmlformats.org/officeDocument/2006/relationships/ctrlProp" Target="../ctrlProps/ctrlProp122.xml"/><Relationship Id="rId20" Type="http://schemas.openxmlformats.org/officeDocument/2006/relationships/ctrlProp" Target="../ctrlProps/ctrlProp75.xml"/><Relationship Id="rId41" Type="http://schemas.openxmlformats.org/officeDocument/2006/relationships/ctrlProp" Target="../ctrlProps/ctrlProp96.xml"/><Relationship Id="rId54" Type="http://schemas.openxmlformats.org/officeDocument/2006/relationships/ctrlProp" Target="../ctrlProps/ctrlProp109.xml"/><Relationship Id="rId62" Type="http://schemas.openxmlformats.org/officeDocument/2006/relationships/ctrlProp" Target="../ctrlProps/ctrlProp117.xml"/><Relationship Id="rId70" Type="http://schemas.openxmlformats.org/officeDocument/2006/relationships/ctrlProp" Target="../ctrlProps/ctrlProp125.xml"/><Relationship Id="rId75" Type="http://schemas.openxmlformats.org/officeDocument/2006/relationships/comments" Target="../comments2.xml"/><Relationship Id="rId1" Type="http://schemas.openxmlformats.org/officeDocument/2006/relationships/hyperlink" Target="mailto:kateikaigo@ml.n-fukushi.ac.jp" TargetMode="External"/><Relationship Id="rId6" Type="http://schemas.openxmlformats.org/officeDocument/2006/relationships/ctrlProp" Target="../ctrlProps/ctrlProp61.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57" Type="http://schemas.openxmlformats.org/officeDocument/2006/relationships/ctrlProp" Target="../ctrlProps/ctrlProp112.xml"/><Relationship Id="rId10" Type="http://schemas.openxmlformats.org/officeDocument/2006/relationships/ctrlProp" Target="../ctrlProps/ctrlProp65.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60" Type="http://schemas.openxmlformats.org/officeDocument/2006/relationships/ctrlProp" Target="../ctrlProps/ctrlProp115.xml"/><Relationship Id="rId65" Type="http://schemas.openxmlformats.org/officeDocument/2006/relationships/ctrlProp" Target="../ctrlProps/ctrlProp120.xml"/><Relationship Id="rId73" Type="http://schemas.openxmlformats.org/officeDocument/2006/relationships/ctrlProp" Target="../ctrlProps/ctrlProp128.xml"/><Relationship Id="rId4" Type="http://schemas.openxmlformats.org/officeDocument/2006/relationships/vmlDrawing" Target="../drawings/vmlDrawing2.vml"/><Relationship Id="rId9" Type="http://schemas.openxmlformats.org/officeDocument/2006/relationships/ctrlProp" Target="../ctrlProps/ctrlProp64.xml"/><Relationship Id="rId13" Type="http://schemas.openxmlformats.org/officeDocument/2006/relationships/ctrlProp" Target="../ctrlProps/ctrlProp68.xml"/><Relationship Id="rId18" Type="http://schemas.openxmlformats.org/officeDocument/2006/relationships/ctrlProp" Target="../ctrlProps/ctrlProp73.xml"/><Relationship Id="rId39" Type="http://schemas.openxmlformats.org/officeDocument/2006/relationships/ctrlProp" Target="../ctrlProps/ctrlProp94.xml"/><Relationship Id="rId34" Type="http://schemas.openxmlformats.org/officeDocument/2006/relationships/ctrlProp" Target="../ctrlProps/ctrlProp89.xml"/><Relationship Id="rId50" Type="http://schemas.openxmlformats.org/officeDocument/2006/relationships/ctrlProp" Target="../ctrlProps/ctrlProp105.xml"/><Relationship Id="rId55" Type="http://schemas.openxmlformats.org/officeDocument/2006/relationships/ctrlProp" Target="../ctrlProps/ctrlProp110.xml"/><Relationship Id="rId7" Type="http://schemas.openxmlformats.org/officeDocument/2006/relationships/ctrlProp" Target="../ctrlProps/ctrlProp62.xml"/><Relationship Id="rId71" Type="http://schemas.openxmlformats.org/officeDocument/2006/relationships/ctrlProp" Target="../ctrlProps/ctrlProp12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67"/>
  <sheetViews>
    <sheetView tabSelected="1" zoomScale="85" zoomScaleNormal="85" workbookViewId="0">
      <selection activeCell="E3" sqref="E3:N3"/>
    </sheetView>
  </sheetViews>
  <sheetFormatPr defaultColWidth="3.6640625" defaultRowHeight="20.399999999999999" customHeight="1"/>
  <cols>
    <col min="1" max="14" width="3.77734375" style="11" customWidth="1"/>
    <col min="15" max="15" width="4.6640625" style="11" customWidth="1"/>
    <col min="16" max="16" width="3.77734375" style="11" customWidth="1"/>
    <col min="17" max="18" width="5.33203125" style="11" customWidth="1"/>
    <col min="19" max="27" width="3.77734375" style="11" customWidth="1"/>
    <col min="28" max="31" width="3.33203125" style="11" customWidth="1"/>
    <col min="32" max="32" width="16.109375" style="126" hidden="1" customWidth="1"/>
    <col min="33" max="33" width="8.88671875" style="122" hidden="1" customWidth="1"/>
    <col min="34" max="34" width="3.44140625" style="193" customWidth="1"/>
    <col min="35" max="35" width="2.44140625" style="193" customWidth="1"/>
    <col min="36" max="36" width="3.6640625" style="193" customWidth="1"/>
    <col min="37" max="37" width="3.6640625" style="125" customWidth="1"/>
    <col min="38" max="38" width="5.88671875" style="125" bestFit="1" customWidth="1"/>
    <col min="39" max="16384" width="3.6640625" style="125"/>
  </cols>
  <sheetData>
    <row r="1" spans="1:39" ht="36" customHeight="1">
      <c r="A1" s="520" t="s">
        <v>393</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253"/>
      <c r="AB1" s="253"/>
      <c r="AC1" s="253"/>
      <c r="AD1" s="253"/>
      <c r="AE1" s="253" t="s">
        <v>278</v>
      </c>
      <c r="AF1" s="123"/>
    </row>
    <row r="2" spans="1:39" ht="18" customHeight="1" thickBot="1">
      <c r="A2" s="500" t="s">
        <v>385</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2"/>
      <c r="AF2" s="123"/>
      <c r="AG2" s="124"/>
      <c r="AM2" s="194"/>
    </row>
    <row r="3" spans="1:39" ht="30" customHeight="1">
      <c r="A3" s="503" t="s">
        <v>22</v>
      </c>
      <c r="B3" s="504"/>
      <c r="C3" s="504"/>
      <c r="D3" s="505"/>
      <c r="E3" s="506"/>
      <c r="F3" s="507"/>
      <c r="G3" s="507"/>
      <c r="H3" s="507"/>
      <c r="I3" s="507"/>
      <c r="J3" s="507"/>
      <c r="K3" s="507"/>
      <c r="L3" s="507"/>
      <c r="M3" s="507"/>
      <c r="N3" s="507"/>
      <c r="O3" s="508" t="s">
        <v>0</v>
      </c>
      <c r="P3" s="509"/>
      <c r="Q3" s="509"/>
      <c r="R3" s="510"/>
      <c r="S3" s="511"/>
      <c r="T3" s="512"/>
      <c r="U3" s="512"/>
      <c r="V3" s="512"/>
      <c r="W3" s="512"/>
      <c r="X3" s="513"/>
      <c r="Y3" s="514" t="s">
        <v>99</v>
      </c>
      <c r="Z3" s="515"/>
      <c r="AA3" s="516"/>
      <c r="AB3" s="517"/>
      <c r="AC3" s="518"/>
      <c r="AD3" s="518"/>
      <c r="AE3" s="519"/>
      <c r="AF3" s="130" t="s">
        <v>19</v>
      </c>
      <c r="AG3" s="175">
        <v>0</v>
      </c>
    </row>
    <row r="4" spans="1:39" ht="35.1" customHeight="1" thickBot="1">
      <c r="A4" s="477" t="s">
        <v>42</v>
      </c>
      <c r="B4" s="478"/>
      <c r="C4" s="478"/>
      <c r="D4" s="479"/>
      <c r="E4" s="480"/>
      <c r="F4" s="481"/>
      <c r="G4" s="481"/>
      <c r="H4" s="481"/>
      <c r="I4" s="481"/>
      <c r="J4" s="481"/>
      <c r="K4" s="481"/>
      <c r="L4" s="481"/>
      <c r="M4" s="481"/>
      <c r="N4" s="481"/>
      <c r="O4" s="481"/>
      <c r="P4" s="481"/>
      <c r="Q4" s="481"/>
      <c r="R4" s="481"/>
      <c r="S4" s="481"/>
      <c r="T4" s="481"/>
      <c r="U4" s="481"/>
      <c r="V4" s="481"/>
      <c r="W4" s="481"/>
      <c r="X4" s="482"/>
      <c r="Y4" s="483" t="s">
        <v>43</v>
      </c>
      <c r="Z4" s="484"/>
      <c r="AA4" s="485"/>
      <c r="AB4" s="481"/>
      <c r="AC4" s="481"/>
      <c r="AD4" s="481"/>
      <c r="AE4" s="486"/>
      <c r="AF4" s="130" t="s">
        <v>48</v>
      </c>
      <c r="AG4" s="175">
        <v>0</v>
      </c>
    </row>
    <row r="5" spans="1:39" ht="10.5" customHeight="1" thickBot="1">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125"/>
      <c r="AI5" s="125"/>
    </row>
    <row r="6" spans="1:39" ht="22.2" customHeight="1" thickBot="1">
      <c r="A6" s="487"/>
      <c r="B6" s="488"/>
      <c r="C6" s="489" t="s">
        <v>5</v>
      </c>
      <c r="D6" s="490"/>
      <c r="E6" s="491" t="s">
        <v>6</v>
      </c>
      <c r="F6" s="490"/>
      <c r="G6" s="491" t="s">
        <v>7</v>
      </c>
      <c r="H6" s="490"/>
      <c r="I6" s="492" t="s">
        <v>138</v>
      </c>
      <c r="J6" s="493"/>
      <c r="K6" s="494" t="s">
        <v>139</v>
      </c>
      <c r="L6" s="493"/>
      <c r="M6" s="491" t="s">
        <v>96</v>
      </c>
      <c r="N6" s="489"/>
      <c r="O6" s="495" t="s">
        <v>136</v>
      </c>
      <c r="P6" s="496"/>
      <c r="Q6" s="496"/>
      <c r="R6" s="496"/>
      <c r="S6" s="496"/>
      <c r="T6" s="496"/>
      <c r="U6" s="496"/>
      <c r="V6" s="496"/>
      <c r="W6" s="496"/>
      <c r="X6" s="496"/>
      <c r="Y6" s="496"/>
      <c r="Z6" s="496"/>
      <c r="AA6" s="497"/>
      <c r="AB6" s="495" t="s">
        <v>8</v>
      </c>
      <c r="AC6" s="497"/>
      <c r="AD6" s="498" t="s">
        <v>9</v>
      </c>
      <c r="AE6" s="499"/>
      <c r="AG6" s="127"/>
      <c r="AH6" s="195"/>
    </row>
    <row r="7" spans="1:39" ht="36" customHeight="1">
      <c r="A7" s="442" t="s">
        <v>10</v>
      </c>
      <c r="B7" s="443"/>
      <c r="C7" s="465" t="s">
        <v>321</v>
      </c>
      <c r="D7" s="466"/>
      <c r="E7" s="467" t="s">
        <v>320</v>
      </c>
      <c r="F7" s="466"/>
      <c r="G7" s="467" t="s">
        <v>320</v>
      </c>
      <c r="H7" s="466"/>
      <c r="I7" s="468" t="s">
        <v>279</v>
      </c>
      <c r="J7" s="469"/>
      <c r="K7" s="468" t="s">
        <v>279</v>
      </c>
      <c r="L7" s="469"/>
      <c r="M7" s="472"/>
      <c r="N7" s="473"/>
      <c r="O7" s="424" t="str">
        <f>IF($M$7="","",VLOOKUP($M$7,科目コード!$A:$E,2,FALSE))</f>
        <v/>
      </c>
      <c r="P7" s="425"/>
      <c r="Q7" s="474" t="str">
        <f>IF($M$7="","",VLOOKUP($M$7,科目コード!$A:$F,3,FALSE))</f>
        <v/>
      </c>
      <c r="R7" s="475"/>
      <c r="S7" s="427" t="str">
        <f>IF($M$7="","",VLOOKUP($M$7,科目コード!$A:$F,4,FALSE))</f>
        <v/>
      </c>
      <c r="T7" s="428"/>
      <c r="U7" s="428"/>
      <c r="V7" s="428"/>
      <c r="W7" s="428"/>
      <c r="X7" s="428"/>
      <c r="Y7" s="428"/>
      <c r="Z7" s="428"/>
      <c r="AA7" s="429"/>
      <c r="AB7" s="460" t="str">
        <f>IF($M$7="","",VLOOKUP($M$7,科目コード!$A:$F,5,FALSE))</f>
        <v/>
      </c>
      <c r="AC7" s="461"/>
      <c r="AD7" s="470"/>
      <c r="AE7" s="471"/>
      <c r="AF7" s="128"/>
      <c r="AG7" s="10"/>
      <c r="AK7" s="193"/>
    </row>
    <row r="8" spans="1:39" ht="24.9" hidden="1" customHeight="1">
      <c r="A8" s="444"/>
      <c r="B8" s="286"/>
      <c r="C8" s="456" t="str">
        <f t="shared" ref="C8" si="0">IFERROR(IF(AND(VALUE(TEXT(C7,"M"))&gt;=1, VALUE(TEXT(C7,"M"))&lt;4),MID($A$2,FIND("年度",$A$2)-4,4) + 1 &amp;"/"&amp;TEXT(C7,"M/D"),MID($A$2,FIND("年度",$A$2)-4,4) &amp;"/"&amp;TEXT(C7,"M/D")),"")</f>
        <v/>
      </c>
      <c r="D8" s="455"/>
      <c r="E8" s="455" t="str">
        <f t="shared" ref="E8" si="1">IFERROR(IF(AND(VALUE(TEXT(E7,"M"))&gt;=1, VALUE(TEXT(E7,"M"))&lt;4),MID($A$2,FIND("年度",$A$2)-4,4) + 1 &amp;"/"&amp;TEXT(E7,"M/D"),MID($A$2,FIND("年度",$A$2)-4,4) &amp;"/"&amp;TEXT(E7,"M/D")),"")</f>
        <v/>
      </c>
      <c r="F8" s="455"/>
      <c r="G8" s="455" t="str">
        <f>IFERROR(IF(AND(VALUE(TEXT(G7,"M"))&gt;=1, VALUE(TEXT(G7,"M"))&lt;4),MID($A$2,FIND("年度",$A$2)-4,4) + 1 &amp;"/"&amp;TEXT(G7,"M/D"),MID($A$2,FIND("年度",$A$2)-4,4) &amp;"/"&amp;TEXT(G7,"M/D")),"")</f>
        <v/>
      </c>
      <c r="H8" s="455"/>
      <c r="I8" s="455"/>
      <c r="J8" s="455"/>
      <c r="K8" s="455"/>
      <c r="L8" s="455"/>
      <c r="M8" s="455"/>
      <c r="N8" s="476"/>
      <c r="O8" s="424" t="str">
        <f>IF($M$7="","",VLOOKUP($M$7,科目コード!$A:$E,2,FALSE))</f>
        <v/>
      </c>
      <c r="P8" s="425"/>
      <c r="Q8" s="413" t="s">
        <v>209</v>
      </c>
      <c r="R8" s="414"/>
      <c r="S8" s="415"/>
      <c r="T8" s="415"/>
      <c r="U8" s="415"/>
      <c r="V8" s="415"/>
      <c r="W8" s="415"/>
      <c r="X8" s="415"/>
      <c r="Y8" s="415"/>
      <c r="Z8" s="415"/>
      <c r="AA8" s="415"/>
      <c r="AB8" s="416"/>
      <c r="AC8" s="417"/>
      <c r="AD8" s="418"/>
      <c r="AE8" s="419"/>
      <c r="AG8" s="10"/>
      <c r="AI8" s="127"/>
    </row>
    <row r="9" spans="1:39" ht="36" customHeight="1">
      <c r="A9" s="444"/>
      <c r="B9" s="286"/>
      <c r="C9" s="457" t="str">
        <f>IF(C8&lt;&gt;"",IF(ISERROR(VALUE(C8)),"","(" &amp; TEXT(C8,"aaa") &amp; ")" ),"")</f>
        <v/>
      </c>
      <c r="D9" s="458"/>
      <c r="E9" s="459" t="str">
        <f t="shared" ref="E9" si="2">IF(E8&lt;&gt;"",IF(ISERROR(VALUE(E8)),"","(" &amp; TEXT(E8,"aaa") &amp; ")" ),"")</f>
        <v/>
      </c>
      <c r="F9" s="458"/>
      <c r="G9" s="459" t="str">
        <f t="shared" ref="G9" si="3">IF(G8&lt;&gt;"",IF(ISERROR(VALUE(G8)),"","(" &amp; TEXT(G8,"aaa") &amp; ")" ),"")</f>
        <v/>
      </c>
      <c r="H9" s="458"/>
      <c r="I9" s="420" t="s">
        <v>285</v>
      </c>
      <c r="J9" s="450"/>
      <c r="K9" s="420" t="s">
        <v>279</v>
      </c>
      <c r="L9" s="421"/>
      <c r="M9" s="464"/>
      <c r="N9" s="423"/>
      <c r="O9" s="424" t="str">
        <f>IF($M$9="","",VLOOKUP($M$9,科目コード!$A:$E,2,FALSE))</f>
        <v/>
      </c>
      <c r="P9" s="425"/>
      <c r="Q9" s="426" t="str">
        <f>IF($M$9="","",VLOOKUP($M$9,科目コード!$A:$F,3,FALSE))</f>
        <v/>
      </c>
      <c r="R9" s="425"/>
      <c r="S9" s="427" t="str">
        <f>IF($M$9="","",VLOOKUP($M$9,科目コード!$A:$F,4,FALSE))</f>
        <v/>
      </c>
      <c r="T9" s="428"/>
      <c r="U9" s="428"/>
      <c r="V9" s="428"/>
      <c r="W9" s="428"/>
      <c r="X9" s="428"/>
      <c r="Y9" s="428"/>
      <c r="Z9" s="428"/>
      <c r="AA9" s="429"/>
      <c r="AB9" s="460" t="str">
        <f>IF($M$9="","",VLOOKUP($M$9,科目コード!$A:$F,5,FALSE))</f>
        <v/>
      </c>
      <c r="AC9" s="461"/>
      <c r="AD9" s="409"/>
      <c r="AE9" s="410"/>
      <c r="AF9" s="128"/>
      <c r="AG9" s="10"/>
    </row>
    <row r="10" spans="1:39" ht="24.9" hidden="1" customHeight="1">
      <c r="A10" s="162"/>
      <c r="B10" s="161"/>
      <c r="C10" s="103"/>
      <c r="D10" s="104"/>
      <c r="E10" s="104"/>
      <c r="F10" s="104"/>
      <c r="G10" s="104"/>
      <c r="H10" s="104"/>
      <c r="I10" s="186"/>
      <c r="J10" s="186"/>
      <c r="K10" s="186"/>
      <c r="L10" s="186"/>
      <c r="M10" s="104"/>
      <c r="N10" s="105"/>
      <c r="O10" s="424" t="str">
        <f>IF($M$7="","",VLOOKUP($M$7,科目コード!$A:$E,2,FALSE))</f>
        <v/>
      </c>
      <c r="P10" s="425"/>
      <c r="Q10" s="413" t="s">
        <v>210</v>
      </c>
      <c r="R10" s="414"/>
      <c r="S10" s="415"/>
      <c r="T10" s="415"/>
      <c r="U10" s="415"/>
      <c r="V10" s="415"/>
      <c r="W10" s="415"/>
      <c r="X10" s="415"/>
      <c r="Y10" s="415"/>
      <c r="Z10" s="415"/>
      <c r="AA10" s="415"/>
      <c r="AB10" s="416"/>
      <c r="AC10" s="417"/>
      <c r="AD10" s="462"/>
      <c r="AE10" s="463"/>
      <c r="AF10" s="128"/>
    </row>
    <row r="11" spans="1:39" ht="36" customHeight="1">
      <c r="A11" s="442" t="s">
        <v>11</v>
      </c>
      <c r="B11" s="443"/>
      <c r="C11" s="447" t="s">
        <v>314</v>
      </c>
      <c r="D11" s="448"/>
      <c r="E11" s="449" t="s">
        <v>314</v>
      </c>
      <c r="F11" s="448"/>
      <c r="G11" s="449" t="s">
        <v>314</v>
      </c>
      <c r="H11" s="448"/>
      <c r="I11" s="420" t="s">
        <v>279</v>
      </c>
      <c r="J11" s="450"/>
      <c r="K11" s="420" t="s">
        <v>282</v>
      </c>
      <c r="L11" s="421"/>
      <c r="M11" s="422"/>
      <c r="N11" s="423"/>
      <c r="O11" s="424" t="str">
        <f>IF($M$11="","",VLOOKUP($M$11,科目コード!$A:$F,2,FALSE))</f>
        <v/>
      </c>
      <c r="P11" s="425"/>
      <c r="Q11" s="426" t="str">
        <f>IF($M$11="","",VLOOKUP($M$11,科目コード!$A:$F,3,FALSE))</f>
        <v/>
      </c>
      <c r="R11" s="424"/>
      <c r="S11" s="427" t="str">
        <f>IF($M$11="","",VLOOKUP($M$11,科目コード!$A:$F,4,FALSE))</f>
        <v/>
      </c>
      <c r="T11" s="428"/>
      <c r="U11" s="428"/>
      <c r="V11" s="428"/>
      <c r="W11" s="428"/>
      <c r="X11" s="428"/>
      <c r="Y11" s="428"/>
      <c r="Z11" s="428"/>
      <c r="AA11" s="429"/>
      <c r="AB11" s="460" t="str">
        <f>IF($M$11="","",VLOOKUP($M$11,科目コード!$A:$F,5,FALSE))</f>
        <v/>
      </c>
      <c r="AC11" s="461"/>
      <c r="AD11" s="409"/>
      <c r="AE11" s="410"/>
      <c r="AF11" s="128"/>
      <c r="AG11" s="129"/>
    </row>
    <row r="12" spans="1:39" ht="24.9" hidden="1" customHeight="1">
      <c r="A12" s="444"/>
      <c r="B12" s="286"/>
      <c r="C12" s="456" t="str">
        <f t="shared" ref="C12" si="4">IFERROR(IF(AND(VALUE(TEXT(C11,"M"))&gt;=1, VALUE(TEXT(C11,"M"))&lt;4),MID($A$2,FIND("年度",$A$2)-4,4) + 1 &amp;"/"&amp;TEXT(C11,"M/D"),MID($A$2,FIND("年度",$A$2)-4,4) &amp;"/"&amp;TEXT(C11,"M/D")),"")</f>
        <v/>
      </c>
      <c r="D12" s="455"/>
      <c r="E12" s="455" t="str">
        <f t="shared" ref="E12" si="5">IFERROR(IF(AND(VALUE(TEXT(E11,"M"))&gt;=1, VALUE(TEXT(E11,"M"))&lt;4),MID($A$2,FIND("年度",$A$2)-4,4) + 1 &amp;"/"&amp;TEXT(E11,"M/D"),MID($A$2,FIND("年度",$A$2)-4,4) &amp;"/"&amp;TEXT(E11,"M/D")),"")</f>
        <v/>
      </c>
      <c r="F12" s="455"/>
      <c r="G12" s="455" t="str">
        <f t="shared" ref="G12" si="6">IFERROR(IF(AND(VALUE(TEXT(G11,"M"))&gt;=1, VALUE(TEXT(G11,"M"))&lt;4),MID($A$2,FIND("年度",$A$2)-4,4) + 1 &amp;"/"&amp;TEXT(G11,"M/D"),MID($A$2,FIND("年度",$A$2)-4,4) &amp;"/"&amp;TEXT(G11,"M/D")),"")</f>
        <v/>
      </c>
      <c r="H12" s="455"/>
      <c r="I12" s="186"/>
      <c r="J12" s="186"/>
      <c r="K12" s="186"/>
      <c r="L12" s="186"/>
      <c r="M12" s="104"/>
      <c r="N12" s="105"/>
      <c r="O12" s="411"/>
      <c r="P12" s="412"/>
      <c r="Q12" s="413" t="s">
        <v>211</v>
      </c>
      <c r="R12" s="414"/>
      <c r="S12" s="415"/>
      <c r="T12" s="415"/>
      <c r="U12" s="415"/>
      <c r="V12" s="415"/>
      <c r="W12" s="415"/>
      <c r="X12" s="415"/>
      <c r="Y12" s="415"/>
      <c r="Z12" s="415"/>
      <c r="AA12" s="415"/>
      <c r="AB12" s="416"/>
      <c r="AC12" s="417"/>
      <c r="AD12" s="418"/>
      <c r="AE12" s="419"/>
    </row>
    <row r="13" spans="1:39" ht="36" customHeight="1">
      <c r="A13" s="444"/>
      <c r="B13" s="286"/>
      <c r="C13" s="457" t="str">
        <f t="shared" ref="C13" si="7">IF(C12&lt;&gt;"",IF(ISERROR(VALUE(C12)),"","(" &amp; TEXT(C12,"aaa") &amp; ")" ),"")</f>
        <v/>
      </c>
      <c r="D13" s="458"/>
      <c r="E13" s="459" t="str">
        <f t="shared" ref="E13" si="8">IF(E12&lt;&gt;"",IF(ISERROR(VALUE(E12)),"","(" &amp; TEXT(E12,"aaa") &amp; ")" ),"")</f>
        <v/>
      </c>
      <c r="F13" s="458"/>
      <c r="G13" s="459" t="str">
        <f t="shared" ref="G13" si="9">IF(G12&lt;&gt;"",IF(ISERROR(VALUE(G12)),"","(" &amp; TEXT(G12,"aaa") &amp; ")" ),"")</f>
        <v/>
      </c>
      <c r="H13" s="458"/>
      <c r="I13" s="420" t="s">
        <v>285</v>
      </c>
      <c r="J13" s="450"/>
      <c r="K13" s="420" t="s">
        <v>279</v>
      </c>
      <c r="L13" s="421"/>
      <c r="M13" s="422"/>
      <c r="N13" s="423"/>
      <c r="O13" s="424" t="str">
        <f>IF($M$13="","",VLOOKUP($M$13,科目コード!$A:$F,2,FALSE))</f>
        <v/>
      </c>
      <c r="P13" s="425"/>
      <c r="Q13" s="426" t="str">
        <f>IF($M$13="","",VLOOKUP($M$13,科目コード!$A:$F,3,FALSE))</f>
        <v/>
      </c>
      <c r="R13" s="424"/>
      <c r="S13" s="427" t="str">
        <f>IF($M$13="","",VLOOKUP($M$13,科目コード!$A:$F,4,FALSE))</f>
        <v/>
      </c>
      <c r="T13" s="428"/>
      <c r="U13" s="428"/>
      <c r="V13" s="428"/>
      <c r="W13" s="428"/>
      <c r="X13" s="428"/>
      <c r="Y13" s="428"/>
      <c r="Z13" s="428"/>
      <c r="AA13" s="429"/>
      <c r="AB13" s="460" t="str">
        <f>IF($M$13="","",VLOOKUP($M$13,科目コード!$A:$F,5,FALSE))</f>
        <v/>
      </c>
      <c r="AC13" s="461"/>
      <c r="AD13" s="409"/>
      <c r="AE13" s="410"/>
      <c r="AF13" s="128"/>
      <c r="AG13" s="129"/>
    </row>
    <row r="14" spans="1:39" ht="24.9" hidden="1" customHeight="1">
      <c r="A14" s="162"/>
      <c r="B14" s="161"/>
      <c r="C14" s="187"/>
      <c r="D14" s="188"/>
      <c r="E14" s="188"/>
      <c r="F14" s="188"/>
      <c r="G14" s="188"/>
      <c r="H14" s="188"/>
      <c r="I14" s="189"/>
      <c r="J14" s="189"/>
      <c r="K14" s="189"/>
      <c r="L14" s="189"/>
      <c r="M14" s="188"/>
      <c r="N14" s="190"/>
      <c r="O14" s="411"/>
      <c r="P14" s="412"/>
      <c r="Q14" s="413" t="s">
        <v>212</v>
      </c>
      <c r="R14" s="414"/>
      <c r="S14" s="415"/>
      <c r="T14" s="415"/>
      <c r="U14" s="415"/>
      <c r="V14" s="415"/>
      <c r="W14" s="415"/>
      <c r="X14" s="415"/>
      <c r="Y14" s="415"/>
      <c r="Z14" s="415"/>
      <c r="AA14" s="415"/>
      <c r="AB14" s="416"/>
      <c r="AC14" s="417"/>
      <c r="AD14" s="418"/>
      <c r="AE14" s="419"/>
    </row>
    <row r="15" spans="1:39" ht="36" customHeight="1">
      <c r="A15" s="442" t="s">
        <v>12</v>
      </c>
      <c r="B15" s="443"/>
      <c r="C15" s="447" t="s">
        <v>314</v>
      </c>
      <c r="D15" s="448"/>
      <c r="E15" s="449" t="s">
        <v>314</v>
      </c>
      <c r="F15" s="448"/>
      <c r="G15" s="449" t="s">
        <v>314</v>
      </c>
      <c r="H15" s="448"/>
      <c r="I15" s="420" t="s">
        <v>286</v>
      </c>
      <c r="J15" s="450"/>
      <c r="K15" s="420" t="s">
        <v>280</v>
      </c>
      <c r="L15" s="421"/>
      <c r="M15" s="422"/>
      <c r="N15" s="423"/>
      <c r="O15" s="424" t="str">
        <f>IF($M$15="","",VLOOKUP($M$15,科目コード!$A:$F,2,FALSE))</f>
        <v/>
      </c>
      <c r="P15" s="425"/>
      <c r="Q15" s="426" t="str">
        <f>IF($M$15="","",VLOOKUP($M$15,科目コード!$A:$F,3,FALSE))</f>
        <v/>
      </c>
      <c r="R15" s="424"/>
      <c r="S15" s="427" t="str">
        <f>IF($M$15="","",VLOOKUP($M$15,科目コード!$A:$F,4,FALSE))</f>
        <v/>
      </c>
      <c r="T15" s="428"/>
      <c r="U15" s="428"/>
      <c r="V15" s="428"/>
      <c r="W15" s="428"/>
      <c r="X15" s="428"/>
      <c r="Y15" s="428"/>
      <c r="Z15" s="428"/>
      <c r="AA15" s="429"/>
      <c r="AB15" s="430" t="str">
        <f>IF($M$15="","",VLOOKUP($M$15,科目コード!$A:$F,5,FALSE))</f>
        <v/>
      </c>
      <c r="AC15" s="431"/>
      <c r="AD15" s="409"/>
      <c r="AE15" s="410"/>
      <c r="AF15" s="128"/>
      <c r="AG15" s="129"/>
    </row>
    <row r="16" spans="1:39" ht="24.9" hidden="1" customHeight="1">
      <c r="A16" s="444"/>
      <c r="B16" s="286"/>
      <c r="C16" s="456" t="str">
        <f t="shared" ref="C16" si="10">IFERROR(IF(AND(VALUE(TEXT(C15,"M"))&gt;=1, VALUE(TEXT(C15,"M"))&lt;4),MID($A$2,FIND("年度",$A$2)-4,4) + 1 &amp;"/"&amp;TEXT(C15,"M/D"),MID($A$2,FIND("年度",$A$2)-4,4) &amp;"/"&amp;TEXT(C15,"M/D")),"")</f>
        <v/>
      </c>
      <c r="D16" s="455"/>
      <c r="E16" s="455" t="str">
        <f t="shared" ref="E16" si="11">IFERROR(IF(AND(VALUE(TEXT(E15,"M"))&gt;=1, VALUE(TEXT(E15,"M"))&lt;4),MID($A$2,FIND("年度",$A$2)-4,4) + 1 &amp;"/"&amp;TEXT(E15,"M/D"),MID($A$2,FIND("年度",$A$2)-4,4) &amp;"/"&amp;TEXT(E15,"M/D")),"")</f>
        <v/>
      </c>
      <c r="F16" s="455"/>
      <c r="G16" s="455" t="str">
        <f t="shared" ref="G16" si="12">IFERROR(IF(AND(VALUE(TEXT(G15,"M"))&gt;=1, VALUE(TEXT(G15,"M"))&lt;4),MID($A$2,FIND("年度",$A$2)-4,4) + 1 &amp;"/"&amp;TEXT(G15,"M/D"),MID($A$2,FIND("年度",$A$2)-4,4) &amp;"/"&amp;TEXT(G15,"M/D")),"")</f>
        <v/>
      </c>
      <c r="H16" s="455"/>
      <c r="I16" s="189"/>
      <c r="J16" s="189"/>
      <c r="K16" s="189"/>
      <c r="L16" s="189"/>
      <c r="M16" s="188"/>
      <c r="N16" s="190"/>
      <c r="O16" s="411"/>
      <c r="P16" s="412"/>
      <c r="Q16" s="413" t="s">
        <v>213</v>
      </c>
      <c r="R16" s="414"/>
      <c r="S16" s="415"/>
      <c r="T16" s="415"/>
      <c r="U16" s="415"/>
      <c r="V16" s="415"/>
      <c r="W16" s="415"/>
      <c r="X16" s="415"/>
      <c r="Y16" s="415"/>
      <c r="Z16" s="415"/>
      <c r="AA16" s="415"/>
      <c r="AB16" s="416"/>
      <c r="AC16" s="417"/>
      <c r="AD16" s="418"/>
      <c r="AE16" s="419"/>
    </row>
    <row r="17" spans="1:33" ht="36" customHeight="1">
      <c r="A17" s="444"/>
      <c r="B17" s="286"/>
      <c r="C17" s="457" t="str">
        <f t="shared" ref="C17" si="13">IF(C16&lt;&gt;"",IF(ISERROR(VALUE(C16)),"","(" &amp; TEXT(C16,"aaa") &amp; ")" ),"")</f>
        <v/>
      </c>
      <c r="D17" s="458"/>
      <c r="E17" s="459" t="str">
        <f t="shared" ref="E17" si="14">IF(E16&lt;&gt;"",IF(ISERROR(VALUE(E16)),"","(" &amp; TEXT(E16,"aaa") &amp; ")" ),"")</f>
        <v/>
      </c>
      <c r="F17" s="458"/>
      <c r="G17" s="459" t="str">
        <f t="shared" ref="G17" si="15">IF(G16&lt;&gt;"",IF(ISERROR(VALUE(G16)),"","(" &amp; TEXT(G16,"aaa") &amp; ")" ),"")</f>
        <v/>
      </c>
      <c r="H17" s="458"/>
      <c r="I17" s="420" t="s">
        <v>287</v>
      </c>
      <c r="J17" s="450"/>
      <c r="K17" s="420" t="s">
        <v>279</v>
      </c>
      <c r="L17" s="421"/>
      <c r="M17" s="422"/>
      <c r="N17" s="423"/>
      <c r="O17" s="424" t="str">
        <f>IF($M$17="","",VLOOKUP($M$17,科目コード!$A:$F,2,FALSE))</f>
        <v/>
      </c>
      <c r="P17" s="425"/>
      <c r="Q17" s="426" t="str">
        <f>IF($M$17="","",VLOOKUP($M$17,科目コード!$A:$F,3,FALSE))</f>
        <v/>
      </c>
      <c r="R17" s="424"/>
      <c r="S17" s="427" t="str">
        <f>IF($M$17="","",VLOOKUP($M$17,科目コード!$A:$F,4,FALSE))</f>
        <v/>
      </c>
      <c r="T17" s="428"/>
      <c r="U17" s="428"/>
      <c r="V17" s="428"/>
      <c r="W17" s="428"/>
      <c r="X17" s="428"/>
      <c r="Y17" s="428"/>
      <c r="Z17" s="428"/>
      <c r="AA17" s="429"/>
      <c r="AB17" s="430" t="str">
        <f>IF($M$17="","",VLOOKUP($M$17,科目コード!$A:$F,5,FALSE))</f>
        <v/>
      </c>
      <c r="AC17" s="431"/>
      <c r="AD17" s="409"/>
      <c r="AE17" s="410"/>
      <c r="AF17" s="128"/>
      <c r="AG17" s="129"/>
    </row>
    <row r="18" spans="1:33" ht="24.9" hidden="1" customHeight="1">
      <c r="A18" s="162"/>
      <c r="B18" s="161"/>
      <c r="C18" s="187"/>
      <c r="D18" s="188"/>
      <c r="E18" s="188"/>
      <c r="F18" s="188"/>
      <c r="G18" s="188"/>
      <c r="H18" s="188"/>
      <c r="I18" s="189"/>
      <c r="J18" s="189"/>
      <c r="K18" s="189"/>
      <c r="L18" s="189"/>
      <c r="M18" s="188"/>
      <c r="N18" s="190"/>
      <c r="O18" s="411"/>
      <c r="P18" s="412"/>
      <c r="Q18" s="413" t="s">
        <v>214</v>
      </c>
      <c r="R18" s="414"/>
      <c r="S18" s="415"/>
      <c r="T18" s="415"/>
      <c r="U18" s="415"/>
      <c r="V18" s="415"/>
      <c r="W18" s="415"/>
      <c r="X18" s="415"/>
      <c r="Y18" s="415"/>
      <c r="Z18" s="415"/>
      <c r="AA18" s="415"/>
      <c r="AB18" s="416"/>
      <c r="AC18" s="417"/>
      <c r="AD18" s="418"/>
      <c r="AE18" s="419"/>
    </row>
    <row r="19" spans="1:33" ht="36" customHeight="1">
      <c r="A19" s="442" t="s">
        <v>13</v>
      </c>
      <c r="B19" s="443"/>
      <c r="C19" s="447" t="s">
        <v>314</v>
      </c>
      <c r="D19" s="448"/>
      <c r="E19" s="449" t="s">
        <v>314</v>
      </c>
      <c r="F19" s="448"/>
      <c r="G19" s="449" t="s">
        <v>314</v>
      </c>
      <c r="H19" s="448"/>
      <c r="I19" s="420" t="s">
        <v>279</v>
      </c>
      <c r="J19" s="450"/>
      <c r="K19" s="420" t="s">
        <v>280</v>
      </c>
      <c r="L19" s="421"/>
      <c r="M19" s="422"/>
      <c r="N19" s="423"/>
      <c r="O19" s="424" t="str">
        <f>IF($M$19="","",VLOOKUP($M$19,科目コード!$A:$F,2,FALSE))</f>
        <v/>
      </c>
      <c r="P19" s="425"/>
      <c r="Q19" s="426" t="str">
        <f>IF($M$19="","",VLOOKUP($M$19,科目コード!$A:$F,3,FALSE))</f>
        <v/>
      </c>
      <c r="R19" s="424"/>
      <c r="S19" s="427" t="str">
        <f>IF($M$19="","",VLOOKUP($M$19,科目コード!$A:$F,4,FALSE))</f>
        <v/>
      </c>
      <c r="T19" s="428"/>
      <c r="U19" s="428"/>
      <c r="V19" s="428"/>
      <c r="W19" s="428"/>
      <c r="X19" s="428"/>
      <c r="Y19" s="428"/>
      <c r="Z19" s="428"/>
      <c r="AA19" s="429"/>
      <c r="AB19" s="430" t="str">
        <f>IF($M$19="","",VLOOKUP($M$19,科目コード!$A:$F,5,FALSE))</f>
        <v/>
      </c>
      <c r="AC19" s="431"/>
      <c r="AD19" s="409"/>
      <c r="AE19" s="410"/>
      <c r="AF19" s="128"/>
      <c r="AG19" s="129"/>
    </row>
    <row r="20" spans="1:33" ht="24.9" hidden="1" customHeight="1">
      <c r="A20" s="444"/>
      <c r="B20" s="286"/>
      <c r="C20" s="456" t="str">
        <f t="shared" ref="C20" si="16">IFERROR(IF(AND(VALUE(TEXT(C19,"M"))&gt;=1, VALUE(TEXT(C19,"M"))&lt;4),MID($A$2,FIND("年度",$A$2)-4,4) + 1 &amp;"/"&amp;TEXT(C19,"M/D"),MID($A$2,FIND("年度",$A$2)-4,4) &amp;"/"&amp;TEXT(C19,"M/D")),"")</f>
        <v/>
      </c>
      <c r="D20" s="455"/>
      <c r="E20" s="455" t="str">
        <f t="shared" ref="E20" si="17">IFERROR(IF(AND(VALUE(TEXT(E19,"M"))&gt;=1, VALUE(TEXT(E19,"M"))&lt;4),MID($A$2,FIND("年度",$A$2)-4,4) + 1 &amp;"/"&amp;TEXT(E19,"M/D"),MID($A$2,FIND("年度",$A$2)-4,4) &amp;"/"&amp;TEXT(E19,"M/D")),"")</f>
        <v/>
      </c>
      <c r="F20" s="455"/>
      <c r="G20" s="455" t="str">
        <f t="shared" ref="G20" si="18">IFERROR(IF(AND(VALUE(TEXT(G19,"M"))&gt;=1, VALUE(TEXT(G19,"M"))&lt;4),MID($A$2,FIND("年度",$A$2)-4,4) + 1 &amp;"/"&amp;TEXT(G19,"M/D"),MID($A$2,FIND("年度",$A$2)-4,4) &amp;"/"&amp;TEXT(G19,"M/D")),"")</f>
        <v/>
      </c>
      <c r="H20" s="455"/>
      <c r="I20" s="189"/>
      <c r="J20" s="189"/>
      <c r="K20" s="189"/>
      <c r="L20" s="189"/>
      <c r="M20" s="188"/>
      <c r="N20" s="190"/>
      <c r="O20" s="411"/>
      <c r="P20" s="412"/>
      <c r="Q20" s="413" t="s">
        <v>215</v>
      </c>
      <c r="R20" s="414"/>
      <c r="S20" s="415"/>
      <c r="T20" s="415"/>
      <c r="U20" s="415"/>
      <c r="V20" s="415"/>
      <c r="W20" s="415"/>
      <c r="X20" s="415"/>
      <c r="Y20" s="415"/>
      <c r="Z20" s="415"/>
      <c r="AA20" s="415"/>
      <c r="AB20" s="416"/>
      <c r="AC20" s="417"/>
      <c r="AD20" s="418"/>
      <c r="AE20" s="419"/>
    </row>
    <row r="21" spans="1:33" ht="36" customHeight="1">
      <c r="A21" s="444"/>
      <c r="B21" s="286"/>
      <c r="C21" s="457" t="str">
        <f t="shared" ref="C21" si="19">IF(C20&lt;&gt;"",IF(ISERROR(VALUE(C20)),"","(" &amp; TEXT(C20,"aaa") &amp; ")" ),"")</f>
        <v/>
      </c>
      <c r="D21" s="458"/>
      <c r="E21" s="459" t="str">
        <f t="shared" ref="E21" si="20">IF(E20&lt;&gt;"",IF(ISERROR(VALUE(E20)),"","(" &amp; TEXT(E20,"aaa") &amp; ")" ),"")</f>
        <v/>
      </c>
      <c r="F21" s="458"/>
      <c r="G21" s="459" t="str">
        <f t="shared" ref="G21" si="21">IF(G20&lt;&gt;"",IF(ISERROR(VALUE(G20)),"","(" &amp; TEXT(G20,"aaa") &amp; ")" ),"")</f>
        <v/>
      </c>
      <c r="H21" s="458"/>
      <c r="I21" s="420" t="s">
        <v>287</v>
      </c>
      <c r="J21" s="450"/>
      <c r="K21" s="420" t="s">
        <v>283</v>
      </c>
      <c r="L21" s="421"/>
      <c r="M21" s="422"/>
      <c r="N21" s="423"/>
      <c r="O21" s="424" t="str">
        <f>IF($M$21="","",VLOOKUP($M$21,科目コード!$A:$F,2,FALSE))</f>
        <v/>
      </c>
      <c r="P21" s="425"/>
      <c r="Q21" s="426" t="str">
        <f>IF($M$21="","",VLOOKUP($M$21,科目コード!$A:$F,3,FALSE))</f>
        <v/>
      </c>
      <c r="R21" s="424"/>
      <c r="S21" s="427" t="str">
        <f>IF($M$21="","",VLOOKUP($M$21,科目コード!$A:$F,4,FALSE))</f>
        <v/>
      </c>
      <c r="T21" s="428"/>
      <c r="U21" s="428"/>
      <c r="V21" s="428"/>
      <c r="W21" s="428"/>
      <c r="X21" s="428"/>
      <c r="Y21" s="428"/>
      <c r="Z21" s="428"/>
      <c r="AA21" s="429"/>
      <c r="AB21" s="430" t="str">
        <f>IF($M$21="","",VLOOKUP($M$21,科目コード!$A:$F,5,FALSE))</f>
        <v/>
      </c>
      <c r="AC21" s="431"/>
      <c r="AD21" s="409"/>
      <c r="AE21" s="410"/>
      <c r="AF21" s="128"/>
      <c r="AG21" s="129"/>
    </row>
    <row r="22" spans="1:33" ht="24.9" hidden="1" customHeight="1">
      <c r="A22" s="162"/>
      <c r="B22" s="161"/>
      <c r="C22" s="187"/>
      <c r="D22" s="188"/>
      <c r="E22" s="188"/>
      <c r="F22" s="188"/>
      <c r="G22" s="188"/>
      <c r="H22" s="188"/>
      <c r="I22" s="189"/>
      <c r="J22" s="189"/>
      <c r="K22" s="189"/>
      <c r="L22" s="189"/>
      <c r="M22" s="188"/>
      <c r="N22" s="190"/>
      <c r="O22" s="411"/>
      <c r="P22" s="412"/>
      <c r="Q22" s="413" t="s">
        <v>216</v>
      </c>
      <c r="R22" s="414"/>
      <c r="S22" s="415"/>
      <c r="T22" s="415"/>
      <c r="U22" s="415"/>
      <c r="V22" s="415"/>
      <c r="W22" s="415"/>
      <c r="X22" s="415"/>
      <c r="Y22" s="415"/>
      <c r="Z22" s="415"/>
      <c r="AA22" s="415"/>
      <c r="AB22" s="416"/>
      <c r="AC22" s="417"/>
      <c r="AD22" s="418"/>
      <c r="AE22" s="419"/>
    </row>
    <row r="23" spans="1:33" ht="36" customHeight="1">
      <c r="A23" s="442" t="s">
        <v>87</v>
      </c>
      <c r="B23" s="443"/>
      <c r="C23" s="447" t="s">
        <v>314</v>
      </c>
      <c r="D23" s="448"/>
      <c r="E23" s="449" t="s">
        <v>314</v>
      </c>
      <c r="F23" s="448"/>
      <c r="G23" s="449" t="s">
        <v>314</v>
      </c>
      <c r="H23" s="448"/>
      <c r="I23" s="420" t="s">
        <v>279</v>
      </c>
      <c r="J23" s="450"/>
      <c r="K23" s="420" t="s">
        <v>279</v>
      </c>
      <c r="L23" s="421"/>
      <c r="M23" s="422"/>
      <c r="N23" s="423"/>
      <c r="O23" s="424" t="str">
        <f>IF($M$23="","",VLOOKUP($M$23,科目コード!$A:$F,2,FALSE))</f>
        <v/>
      </c>
      <c r="P23" s="425"/>
      <c r="Q23" s="426" t="str">
        <f>IF($M$23="","",VLOOKUP($M$23,科目コード!$A:$F,3,FALSE))</f>
        <v/>
      </c>
      <c r="R23" s="424"/>
      <c r="S23" s="427" t="str">
        <f>IF($M$23="","",VLOOKUP($M$23,科目コード!$A:$F,4,FALSE))</f>
        <v/>
      </c>
      <c r="T23" s="428"/>
      <c r="U23" s="428"/>
      <c r="V23" s="428"/>
      <c r="W23" s="428"/>
      <c r="X23" s="428"/>
      <c r="Y23" s="428"/>
      <c r="Z23" s="428"/>
      <c r="AA23" s="429"/>
      <c r="AB23" s="430" t="str">
        <f>IF($M$23="","",VLOOKUP($M$23,科目コード!$A:$F,5,FALSE))</f>
        <v/>
      </c>
      <c r="AC23" s="431"/>
      <c r="AD23" s="409"/>
      <c r="AE23" s="410"/>
      <c r="AF23" s="128"/>
      <c r="AG23" s="129"/>
    </row>
    <row r="24" spans="1:33" ht="24.9" hidden="1" customHeight="1">
      <c r="A24" s="444"/>
      <c r="B24" s="286"/>
      <c r="C24" s="456" t="str">
        <f t="shared" ref="C24" si="22">IFERROR(IF(AND(VALUE(TEXT(C23,"M"))&gt;=1, VALUE(TEXT(C23,"M"))&lt;4),MID($A$2,FIND("年度",$A$2)-4,4) + 1 &amp;"/"&amp;TEXT(C23,"M/D"),MID($A$2,FIND("年度",$A$2)-4,4) &amp;"/"&amp;TEXT(C23,"M/D")),"")</f>
        <v/>
      </c>
      <c r="D24" s="455"/>
      <c r="E24" s="455" t="str">
        <f t="shared" ref="E24" si="23">IFERROR(IF(AND(VALUE(TEXT(E23,"M"))&gt;=1, VALUE(TEXT(E23,"M"))&lt;4),MID($A$2,FIND("年度",$A$2)-4,4) + 1 &amp;"/"&amp;TEXT(E23,"M/D"),MID($A$2,FIND("年度",$A$2)-4,4) &amp;"/"&amp;TEXT(E23,"M/D")),"")</f>
        <v/>
      </c>
      <c r="F24" s="455"/>
      <c r="G24" s="455" t="str">
        <f t="shared" ref="G24" si="24">IFERROR(IF(AND(VALUE(TEXT(G23,"M"))&gt;=1, VALUE(TEXT(G23,"M"))&lt;4),MID($A$2,FIND("年度",$A$2)-4,4) + 1 &amp;"/"&amp;TEXT(G23,"M/D"),MID($A$2,FIND("年度",$A$2)-4,4) &amp;"/"&amp;TEXT(G23,"M/D")),"")</f>
        <v/>
      </c>
      <c r="H24" s="455"/>
      <c r="I24" s="189"/>
      <c r="J24" s="189"/>
      <c r="K24" s="189"/>
      <c r="L24" s="189"/>
      <c r="M24" s="188"/>
      <c r="N24" s="190"/>
      <c r="O24" s="411"/>
      <c r="P24" s="412"/>
      <c r="Q24" s="413" t="s">
        <v>217</v>
      </c>
      <c r="R24" s="414"/>
      <c r="S24" s="415"/>
      <c r="T24" s="415"/>
      <c r="U24" s="415"/>
      <c r="V24" s="415"/>
      <c r="W24" s="415"/>
      <c r="X24" s="415"/>
      <c r="Y24" s="415"/>
      <c r="Z24" s="415"/>
      <c r="AA24" s="415"/>
      <c r="AB24" s="416"/>
      <c r="AC24" s="417"/>
      <c r="AD24" s="418"/>
      <c r="AE24" s="419"/>
    </row>
    <row r="25" spans="1:33" ht="36" customHeight="1" thickBot="1">
      <c r="A25" s="445"/>
      <c r="B25" s="446"/>
      <c r="C25" s="451" t="str">
        <f t="shared" ref="C25" si="25">IF(C24&lt;&gt;"",IF(ISERROR(VALUE(C24)),"","(" &amp; TEXT(C24,"aaa") &amp; ")" ),"")</f>
        <v/>
      </c>
      <c r="D25" s="452"/>
      <c r="E25" s="453" t="str">
        <f t="shared" ref="E25" si="26">IF(E24&lt;&gt;"",IF(ISERROR(VALUE(E24)),"","(" &amp; TEXT(E24,"aaa") &amp; ")" ),"")</f>
        <v/>
      </c>
      <c r="F25" s="452"/>
      <c r="G25" s="453" t="str">
        <f t="shared" ref="G25" si="27">IF(G24&lt;&gt;"",IF(ISERROR(VALUE(G24)),"","(" &amp; TEXT(G24,"aaa") &amp; ")" ),"")</f>
        <v/>
      </c>
      <c r="H25" s="452"/>
      <c r="I25" s="405" t="s">
        <v>280</v>
      </c>
      <c r="J25" s="454"/>
      <c r="K25" s="405" t="s">
        <v>284</v>
      </c>
      <c r="L25" s="406"/>
      <c r="M25" s="407"/>
      <c r="N25" s="408"/>
      <c r="O25" s="432" t="str">
        <f>IF($M$25="","",VLOOKUP($M$25,科目コード!$A:$F,2,FALSE))</f>
        <v/>
      </c>
      <c r="P25" s="433"/>
      <c r="Q25" s="434" t="str">
        <f>IF($M$25="","",VLOOKUP($M$25,科目コード!$A:$F,3,FALSE))</f>
        <v/>
      </c>
      <c r="R25" s="432"/>
      <c r="S25" s="435" t="str">
        <f>IF($M$25="","",VLOOKUP($M$25,科目コード!$A:$F,4,FALSE))</f>
        <v/>
      </c>
      <c r="T25" s="436"/>
      <c r="U25" s="436"/>
      <c r="V25" s="436"/>
      <c r="W25" s="436"/>
      <c r="X25" s="436"/>
      <c r="Y25" s="436"/>
      <c r="Z25" s="436"/>
      <c r="AA25" s="437"/>
      <c r="AB25" s="438" t="str">
        <f>IF($M$25="","",VLOOKUP($M$25,科目コード!$A:$F,5,FALSE))</f>
        <v/>
      </c>
      <c r="AC25" s="439"/>
      <c r="AD25" s="440"/>
      <c r="AE25" s="441"/>
      <c r="AF25" s="128"/>
      <c r="AG25" s="129"/>
    </row>
    <row r="26" spans="1:33" ht="24.9" hidden="1" customHeight="1" thickBot="1">
      <c r="A26" s="12"/>
      <c r="B26" s="13"/>
      <c r="C26" s="106"/>
      <c r="D26" s="107"/>
      <c r="E26" s="107"/>
      <c r="F26" s="107"/>
      <c r="G26" s="107"/>
      <c r="H26" s="107"/>
      <c r="I26" s="107"/>
      <c r="J26" s="107"/>
      <c r="K26" s="107"/>
      <c r="L26" s="107"/>
      <c r="M26" s="107"/>
      <c r="N26" s="108"/>
      <c r="O26" s="379"/>
      <c r="P26" s="380"/>
      <c r="Q26" s="381" t="s">
        <v>218</v>
      </c>
      <c r="R26" s="382"/>
      <c r="S26" s="383"/>
      <c r="T26" s="384"/>
      <c r="U26" s="384"/>
      <c r="V26" s="384"/>
      <c r="W26" s="384"/>
      <c r="X26" s="384"/>
      <c r="Y26" s="384"/>
      <c r="Z26" s="384"/>
      <c r="AA26" s="385"/>
      <c r="AB26" s="386"/>
      <c r="AC26" s="387"/>
      <c r="AD26" s="388"/>
      <c r="AE26" s="389"/>
    </row>
    <row r="27" spans="1:33" ht="10.5" customHeight="1" thickBot="1">
      <c r="A27" s="14"/>
      <c r="B27" s="14"/>
      <c r="C27" s="15"/>
      <c r="D27" s="15"/>
      <c r="E27" s="15"/>
      <c r="F27" s="15"/>
      <c r="G27" s="15"/>
      <c r="H27" s="15"/>
      <c r="I27" s="15"/>
      <c r="J27" s="15"/>
      <c r="K27" s="15"/>
      <c r="L27" s="15"/>
      <c r="M27" s="15"/>
      <c r="N27" s="15"/>
      <c r="O27" s="15"/>
      <c r="P27" s="15"/>
      <c r="Q27" s="15"/>
      <c r="R27" s="16"/>
      <c r="S27" s="16"/>
      <c r="T27" s="17"/>
      <c r="U27" s="17"/>
      <c r="V27" s="17"/>
      <c r="W27" s="17"/>
      <c r="X27" s="17"/>
      <c r="Y27" s="17"/>
      <c r="Z27" s="17"/>
      <c r="AA27" s="17"/>
      <c r="AB27" s="18"/>
      <c r="AC27" s="18"/>
      <c r="AD27" s="18"/>
      <c r="AE27" s="18"/>
      <c r="AF27" s="125"/>
    </row>
    <row r="28" spans="1:33" ht="23.1" customHeight="1">
      <c r="A28" s="333" t="s">
        <v>22</v>
      </c>
      <c r="B28" s="334"/>
      <c r="C28" s="334"/>
      <c r="D28" s="335"/>
      <c r="E28" s="393" t="str">
        <f>IF($E$3="","",$E$3)</f>
        <v/>
      </c>
      <c r="F28" s="394"/>
      <c r="G28" s="394"/>
      <c r="H28" s="394"/>
      <c r="I28" s="394"/>
      <c r="J28" s="394"/>
      <c r="K28" s="394"/>
      <c r="L28" s="394"/>
      <c r="M28" s="394"/>
      <c r="N28" s="394"/>
      <c r="O28" s="395"/>
      <c r="P28" s="396" t="s">
        <v>21</v>
      </c>
      <c r="Q28" s="397"/>
      <c r="R28" s="397"/>
      <c r="S28" s="398"/>
      <c r="T28" s="399"/>
      <c r="U28" s="400"/>
      <c r="V28" s="400"/>
      <c r="W28" s="400"/>
      <c r="X28" s="400"/>
      <c r="Y28" s="401"/>
      <c r="Z28" s="396" t="s">
        <v>20</v>
      </c>
      <c r="AA28" s="398"/>
      <c r="AB28" s="402"/>
      <c r="AC28" s="403"/>
      <c r="AD28" s="403"/>
      <c r="AE28" s="404"/>
    </row>
    <row r="29" spans="1:33" ht="23.1" customHeight="1">
      <c r="A29" s="319" t="s">
        <v>1</v>
      </c>
      <c r="B29" s="320"/>
      <c r="C29" s="320"/>
      <c r="D29" s="321"/>
      <c r="E29" s="6" t="s">
        <v>29</v>
      </c>
      <c r="F29" s="322"/>
      <c r="G29" s="322"/>
      <c r="H29" s="322"/>
      <c r="I29" s="7" t="s">
        <v>28</v>
      </c>
      <c r="J29" s="331"/>
      <c r="K29" s="331"/>
      <c r="L29" s="331"/>
      <c r="M29" s="331"/>
      <c r="N29" s="331"/>
      <c r="O29" s="331"/>
      <c r="P29" s="331"/>
      <c r="Q29" s="331"/>
      <c r="R29" s="331"/>
      <c r="S29" s="331"/>
      <c r="T29" s="331"/>
      <c r="U29" s="331"/>
      <c r="V29" s="331"/>
      <c r="W29" s="331"/>
      <c r="X29" s="331"/>
      <c r="Y29" s="331"/>
      <c r="Z29" s="331"/>
      <c r="AA29" s="331"/>
      <c r="AB29" s="331"/>
      <c r="AC29" s="331"/>
      <c r="AD29" s="331"/>
      <c r="AE29" s="343"/>
    </row>
    <row r="30" spans="1:33" ht="23.1" customHeight="1">
      <c r="A30" s="319" t="s">
        <v>84</v>
      </c>
      <c r="B30" s="320"/>
      <c r="C30" s="320"/>
      <c r="D30" s="321"/>
      <c r="E30" s="327"/>
      <c r="F30" s="328"/>
      <c r="G30" s="328"/>
      <c r="H30" s="328"/>
      <c r="I30" s="328"/>
      <c r="J30" s="328"/>
      <c r="K30" s="328"/>
      <c r="L30" s="328"/>
      <c r="M30" s="328"/>
      <c r="N30" s="328"/>
      <c r="O30" s="359"/>
      <c r="P30" s="289" t="s">
        <v>235</v>
      </c>
      <c r="Q30" s="290"/>
      <c r="R30" s="290"/>
      <c r="S30" s="291"/>
      <c r="T30" s="390"/>
      <c r="U30" s="391"/>
      <c r="V30" s="391"/>
      <c r="W30" s="391"/>
      <c r="X30" s="391"/>
      <c r="Y30" s="391"/>
      <c r="Z30" s="391"/>
      <c r="AA30" s="391"/>
      <c r="AB30" s="391"/>
      <c r="AC30" s="391"/>
      <c r="AD30" s="391"/>
      <c r="AE30" s="392"/>
    </row>
    <row r="31" spans="1:33" ht="23.1" customHeight="1">
      <c r="A31" s="360" t="s">
        <v>85</v>
      </c>
      <c r="B31" s="361"/>
      <c r="C31" s="361"/>
      <c r="D31" s="362"/>
      <c r="E31" s="363"/>
      <c r="F31" s="364"/>
      <c r="G31" s="364"/>
      <c r="H31" s="364"/>
      <c r="I31" s="364"/>
      <c r="J31" s="364"/>
      <c r="K31" s="364"/>
      <c r="L31" s="364"/>
      <c r="M31" s="364"/>
      <c r="N31" s="364"/>
      <c r="O31" s="364"/>
      <c r="P31" s="289" t="s">
        <v>86</v>
      </c>
      <c r="Q31" s="290"/>
      <c r="R31" s="290"/>
      <c r="S31" s="291"/>
      <c r="T31" s="363"/>
      <c r="U31" s="364"/>
      <c r="V31" s="364"/>
      <c r="W31" s="364"/>
      <c r="X31" s="364"/>
      <c r="Y31" s="364"/>
      <c r="Z31" s="364"/>
      <c r="AA31" s="364"/>
      <c r="AB31" s="364"/>
      <c r="AC31" s="364"/>
      <c r="AD31" s="364"/>
      <c r="AE31" s="365"/>
    </row>
    <row r="32" spans="1:33" ht="23.1" customHeight="1">
      <c r="A32" s="366" t="s">
        <v>41</v>
      </c>
      <c r="B32" s="367"/>
      <c r="C32" s="367"/>
      <c r="D32" s="368"/>
      <c r="E32" s="369"/>
      <c r="F32" s="370"/>
      <c r="G32" s="370"/>
      <c r="H32" s="370"/>
      <c r="I32" s="370"/>
      <c r="J32" s="370"/>
      <c r="K32" s="370"/>
      <c r="L32" s="370"/>
      <c r="M32" s="370"/>
      <c r="N32" s="370"/>
      <c r="O32" s="371"/>
      <c r="P32" s="372" t="s">
        <v>21</v>
      </c>
      <c r="Q32" s="373"/>
      <c r="R32" s="373"/>
      <c r="S32" s="374"/>
      <c r="T32" s="375"/>
      <c r="U32" s="376"/>
      <c r="V32" s="376"/>
      <c r="W32" s="376"/>
      <c r="X32" s="376"/>
      <c r="Y32" s="377"/>
      <c r="Z32" s="372" t="s">
        <v>20</v>
      </c>
      <c r="AA32" s="374"/>
      <c r="AB32" s="369"/>
      <c r="AC32" s="370"/>
      <c r="AD32" s="370"/>
      <c r="AE32" s="378"/>
    </row>
    <row r="33" spans="1:35" ht="23.1" customHeight="1">
      <c r="A33" s="319" t="s">
        <v>1</v>
      </c>
      <c r="B33" s="320"/>
      <c r="C33" s="320"/>
      <c r="D33" s="321"/>
      <c r="E33" s="6" t="s">
        <v>29</v>
      </c>
      <c r="F33" s="322"/>
      <c r="G33" s="322"/>
      <c r="H33" s="322"/>
      <c r="I33" s="7" t="s">
        <v>28</v>
      </c>
      <c r="J33" s="331"/>
      <c r="K33" s="331"/>
      <c r="L33" s="331"/>
      <c r="M33" s="331"/>
      <c r="N33" s="331"/>
      <c r="O33" s="331"/>
      <c r="P33" s="331"/>
      <c r="Q33" s="331"/>
      <c r="R33" s="331"/>
      <c r="S33" s="331"/>
      <c r="T33" s="331"/>
      <c r="U33" s="331"/>
      <c r="V33" s="331"/>
      <c r="W33" s="331"/>
      <c r="X33" s="331"/>
      <c r="Y33" s="331"/>
      <c r="Z33" s="331"/>
      <c r="AA33" s="331"/>
      <c r="AB33" s="331"/>
      <c r="AC33" s="331"/>
      <c r="AD33" s="331"/>
      <c r="AE33" s="343"/>
    </row>
    <row r="34" spans="1:35" ht="23.1" customHeight="1">
      <c r="A34" s="319" t="s">
        <v>84</v>
      </c>
      <c r="B34" s="320"/>
      <c r="C34" s="320"/>
      <c r="D34" s="321"/>
      <c r="E34" s="327"/>
      <c r="F34" s="328"/>
      <c r="G34" s="328"/>
      <c r="H34" s="328"/>
      <c r="I34" s="328"/>
      <c r="J34" s="328"/>
      <c r="K34" s="328"/>
      <c r="L34" s="328"/>
      <c r="M34" s="328"/>
      <c r="N34" s="328"/>
      <c r="O34" s="359"/>
      <c r="P34" s="289" t="s">
        <v>86</v>
      </c>
      <c r="Q34" s="290"/>
      <c r="R34" s="290"/>
      <c r="S34" s="291"/>
      <c r="T34" s="327"/>
      <c r="U34" s="328"/>
      <c r="V34" s="328"/>
      <c r="W34" s="328"/>
      <c r="X34" s="328"/>
      <c r="Y34" s="328"/>
      <c r="Z34" s="328"/>
      <c r="AA34" s="328"/>
      <c r="AB34" s="328"/>
      <c r="AC34" s="328"/>
      <c r="AD34" s="328"/>
      <c r="AE34" s="329"/>
      <c r="AI34" s="192"/>
    </row>
    <row r="35" spans="1:35" ht="23.1" customHeight="1" thickBot="1">
      <c r="A35" s="350" t="s">
        <v>85</v>
      </c>
      <c r="B35" s="351"/>
      <c r="C35" s="351"/>
      <c r="D35" s="352"/>
      <c r="E35" s="353"/>
      <c r="F35" s="354"/>
      <c r="G35" s="354"/>
      <c r="H35" s="354"/>
      <c r="I35" s="354"/>
      <c r="J35" s="354"/>
      <c r="K35" s="354"/>
      <c r="L35" s="354"/>
      <c r="M35" s="354"/>
      <c r="N35" s="354"/>
      <c r="O35" s="354"/>
      <c r="P35" s="355" t="s">
        <v>30</v>
      </c>
      <c r="Q35" s="351"/>
      <c r="R35" s="351"/>
      <c r="S35" s="352"/>
      <c r="T35" s="356"/>
      <c r="U35" s="357"/>
      <c r="V35" s="357"/>
      <c r="W35" s="357"/>
      <c r="X35" s="357"/>
      <c r="Y35" s="357"/>
      <c r="Z35" s="357"/>
      <c r="AA35" s="357"/>
      <c r="AB35" s="357"/>
      <c r="AC35" s="357"/>
      <c r="AD35" s="357"/>
      <c r="AE35" s="358"/>
      <c r="AF35" s="130" t="s">
        <v>51</v>
      </c>
      <c r="AG35" s="175">
        <v>0</v>
      </c>
      <c r="AH35" s="191"/>
      <c r="AI35" s="192"/>
    </row>
    <row r="36" spans="1:35" ht="10.5" customHeight="1" thickBot="1">
      <c r="A36" s="19"/>
      <c r="B36" s="20"/>
      <c r="C36" s="20"/>
      <c r="D36" s="20"/>
      <c r="E36" s="20"/>
      <c r="F36" s="20"/>
      <c r="G36" s="20"/>
      <c r="H36" s="20"/>
      <c r="I36" s="20"/>
      <c r="J36" s="20"/>
      <c r="K36" s="20"/>
      <c r="L36" s="20"/>
      <c r="M36" s="20"/>
      <c r="N36" s="20"/>
      <c r="O36" s="20"/>
      <c r="P36" s="20"/>
      <c r="Q36" s="20"/>
      <c r="R36" s="20"/>
      <c r="S36" s="20"/>
      <c r="T36" s="20"/>
      <c r="U36" s="20"/>
      <c r="V36" s="20"/>
      <c r="W36" s="20"/>
      <c r="X36" s="20"/>
      <c r="Y36" s="19"/>
      <c r="Z36" s="19"/>
      <c r="AA36" s="19"/>
      <c r="AB36" s="19"/>
      <c r="AC36" s="19"/>
      <c r="AD36" s="19"/>
      <c r="AE36" s="10"/>
      <c r="AF36" s="122"/>
      <c r="AH36" s="191"/>
      <c r="AI36" s="192"/>
    </row>
    <row r="37" spans="1:35" ht="23.1" customHeight="1">
      <c r="A37" s="333" t="s">
        <v>38</v>
      </c>
      <c r="B37" s="334"/>
      <c r="C37" s="334"/>
      <c r="D37" s="335"/>
      <c r="E37" s="336"/>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8"/>
      <c r="AF37" s="130" t="s">
        <v>76</v>
      </c>
      <c r="AG37" s="175" t="b">
        <v>0</v>
      </c>
      <c r="AH37" s="191"/>
      <c r="AI37" s="192"/>
    </row>
    <row r="38" spans="1:35" ht="23.1" customHeight="1">
      <c r="A38" s="319" t="s">
        <v>35</v>
      </c>
      <c r="B38" s="320"/>
      <c r="C38" s="320"/>
      <c r="D38" s="321"/>
      <c r="E38" s="330"/>
      <c r="F38" s="331"/>
      <c r="G38" s="331"/>
      <c r="H38" s="331"/>
      <c r="I38" s="331"/>
      <c r="J38" s="331"/>
      <c r="K38" s="331"/>
      <c r="L38" s="331"/>
      <c r="M38" s="342"/>
      <c r="N38" s="309" t="s">
        <v>23</v>
      </c>
      <c r="O38" s="310"/>
      <c r="P38" s="311"/>
      <c r="Q38" s="330"/>
      <c r="R38" s="331"/>
      <c r="S38" s="331"/>
      <c r="T38" s="331"/>
      <c r="U38" s="331"/>
      <c r="V38" s="342"/>
      <c r="W38" s="309" t="s">
        <v>31</v>
      </c>
      <c r="X38" s="310"/>
      <c r="Y38" s="311"/>
      <c r="Z38" s="330"/>
      <c r="AA38" s="331"/>
      <c r="AB38" s="331"/>
      <c r="AC38" s="331"/>
      <c r="AD38" s="331"/>
      <c r="AE38" s="343"/>
      <c r="AF38" s="131" t="s">
        <v>77</v>
      </c>
      <c r="AG38" s="175" t="b">
        <v>0</v>
      </c>
      <c r="AH38" s="191"/>
      <c r="AI38" s="192"/>
    </row>
    <row r="39" spans="1:35" ht="23.1" customHeight="1">
      <c r="A39" s="319" t="s">
        <v>36</v>
      </c>
      <c r="B39" s="320"/>
      <c r="C39" s="320"/>
      <c r="D39" s="321"/>
      <c r="E39" s="6" t="s">
        <v>29</v>
      </c>
      <c r="F39" s="322"/>
      <c r="G39" s="322"/>
      <c r="H39" s="322"/>
      <c r="I39" s="7" t="s">
        <v>28</v>
      </c>
      <c r="J39" s="277"/>
      <c r="K39" s="277"/>
      <c r="L39" s="277"/>
      <c r="M39" s="277"/>
      <c r="N39" s="277"/>
      <c r="O39" s="277"/>
      <c r="P39" s="277"/>
      <c r="Q39" s="277"/>
      <c r="R39" s="277"/>
      <c r="S39" s="277"/>
      <c r="T39" s="277"/>
      <c r="U39" s="277"/>
      <c r="V39" s="323"/>
      <c r="W39" s="324" t="s">
        <v>2</v>
      </c>
      <c r="X39" s="325"/>
      <c r="Y39" s="326"/>
      <c r="Z39" s="347"/>
      <c r="AA39" s="348"/>
      <c r="AB39" s="348"/>
      <c r="AC39" s="348"/>
      <c r="AD39" s="348"/>
      <c r="AE39" s="349"/>
      <c r="AF39" s="130" t="s">
        <v>78</v>
      </c>
      <c r="AG39" s="175" t="b">
        <v>0</v>
      </c>
      <c r="AH39" s="191"/>
      <c r="AI39" s="192"/>
    </row>
    <row r="40" spans="1:35" ht="23.1" customHeight="1">
      <c r="A40" s="319" t="s">
        <v>37</v>
      </c>
      <c r="B40" s="320"/>
      <c r="C40" s="320"/>
      <c r="D40" s="321"/>
      <c r="E40" s="330"/>
      <c r="F40" s="331"/>
      <c r="G40" s="331"/>
      <c r="H40" s="331"/>
      <c r="I40" s="331"/>
      <c r="J40" s="331"/>
      <c r="K40" s="331"/>
      <c r="L40" s="21" t="s">
        <v>25</v>
      </c>
      <c r="M40" s="21"/>
      <c r="N40" s="281"/>
      <c r="O40" s="281"/>
      <c r="P40" s="281"/>
      <c r="Q40" s="281"/>
      <c r="R40" s="281"/>
      <c r="S40" s="281"/>
      <c r="T40" s="332"/>
      <c r="U40" s="332"/>
      <c r="V40" s="22" t="s">
        <v>26</v>
      </c>
      <c r="W40" s="324" t="s">
        <v>32</v>
      </c>
      <c r="X40" s="325"/>
      <c r="Y40" s="326"/>
      <c r="Z40" s="300"/>
      <c r="AA40" s="301"/>
      <c r="AB40" s="301"/>
      <c r="AC40" s="301"/>
      <c r="AD40" s="301"/>
      <c r="AE40" s="302"/>
      <c r="AF40" s="130" t="s">
        <v>79</v>
      </c>
      <c r="AG40" s="175" t="b">
        <v>0</v>
      </c>
      <c r="AH40" s="191"/>
      <c r="AI40" s="192"/>
    </row>
    <row r="41" spans="1:35" ht="23.1" customHeight="1" thickBot="1">
      <c r="A41" s="319" t="s">
        <v>24</v>
      </c>
      <c r="B41" s="320"/>
      <c r="C41" s="320"/>
      <c r="D41" s="321"/>
      <c r="E41" s="306"/>
      <c r="F41" s="307"/>
      <c r="G41" s="307"/>
      <c r="H41" s="307"/>
      <c r="I41" s="307"/>
      <c r="J41" s="307"/>
      <c r="K41" s="307"/>
      <c r="L41" s="307"/>
      <c r="M41" s="308"/>
      <c r="N41" s="309" t="s">
        <v>27</v>
      </c>
      <c r="O41" s="310"/>
      <c r="P41" s="311"/>
      <c r="Q41" s="312"/>
      <c r="R41" s="313"/>
      <c r="S41" s="313"/>
      <c r="T41" s="313"/>
      <c r="U41" s="313"/>
      <c r="V41" s="314"/>
      <c r="W41" s="309" t="s">
        <v>3</v>
      </c>
      <c r="X41" s="310"/>
      <c r="Y41" s="311"/>
      <c r="Z41" s="344"/>
      <c r="AA41" s="345"/>
      <c r="AB41" s="345"/>
      <c r="AC41" s="345"/>
      <c r="AD41" s="345"/>
      <c r="AE41" s="346"/>
      <c r="AF41" s="130" t="s">
        <v>80</v>
      </c>
      <c r="AG41" s="175" t="b">
        <v>0</v>
      </c>
      <c r="AH41" s="191"/>
      <c r="AI41" s="192"/>
    </row>
    <row r="42" spans="1:35" ht="23.1" customHeight="1">
      <c r="A42" s="333" t="s">
        <v>39</v>
      </c>
      <c r="B42" s="334"/>
      <c r="C42" s="334"/>
      <c r="D42" s="335"/>
      <c r="E42" s="336"/>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8"/>
      <c r="AF42" s="130" t="s">
        <v>69</v>
      </c>
      <c r="AG42" s="175">
        <v>0</v>
      </c>
      <c r="AH42" s="191"/>
      <c r="AI42" s="192"/>
    </row>
    <row r="43" spans="1:35" ht="23.1" customHeight="1">
      <c r="A43" s="319" t="s">
        <v>35</v>
      </c>
      <c r="B43" s="320"/>
      <c r="C43" s="320"/>
      <c r="D43" s="321"/>
      <c r="E43" s="339"/>
      <c r="F43" s="340"/>
      <c r="G43" s="340"/>
      <c r="H43" s="340"/>
      <c r="I43" s="340"/>
      <c r="J43" s="340"/>
      <c r="K43" s="340"/>
      <c r="L43" s="340"/>
      <c r="M43" s="341"/>
      <c r="N43" s="309" t="s">
        <v>23</v>
      </c>
      <c r="O43" s="310"/>
      <c r="P43" s="311"/>
      <c r="Q43" s="330"/>
      <c r="R43" s="331"/>
      <c r="S43" s="331"/>
      <c r="T43" s="331"/>
      <c r="U43" s="331"/>
      <c r="V43" s="342"/>
      <c r="W43" s="309" t="s">
        <v>31</v>
      </c>
      <c r="X43" s="310"/>
      <c r="Y43" s="311"/>
      <c r="Z43" s="330"/>
      <c r="AA43" s="331"/>
      <c r="AB43" s="331"/>
      <c r="AC43" s="331"/>
      <c r="AD43" s="331"/>
      <c r="AE43" s="343"/>
      <c r="AF43" s="130" t="s">
        <v>67</v>
      </c>
      <c r="AG43" s="175">
        <v>0</v>
      </c>
      <c r="AI43" s="192"/>
    </row>
    <row r="44" spans="1:35" ht="23.1" customHeight="1">
      <c r="A44" s="319" t="s">
        <v>36</v>
      </c>
      <c r="B44" s="320"/>
      <c r="C44" s="320"/>
      <c r="D44" s="321"/>
      <c r="E44" s="6" t="s">
        <v>29</v>
      </c>
      <c r="F44" s="322"/>
      <c r="G44" s="322"/>
      <c r="H44" s="322"/>
      <c r="I44" s="7" t="s">
        <v>28</v>
      </c>
      <c r="J44" s="277"/>
      <c r="K44" s="277"/>
      <c r="L44" s="277"/>
      <c r="M44" s="277"/>
      <c r="N44" s="277"/>
      <c r="O44" s="277"/>
      <c r="P44" s="277"/>
      <c r="Q44" s="277"/>
      <c r="R44" s="277"/>
      <c r="S44" s="277"/>
      <c r="T44" s="277"/>
      <c r="U44" s="277"/>
      <c r="V44" s="323"/>
      <c r="W44" s="324" t="s">
        <v>2</v>
      </c>
      <c r="X44" s="325"/>
      <c r="Y44" s="326"/>
      <c r="Z44" s="327"/>
      <c r="AA44" s="328"/>
      <c r="AB44" s="328"/>
      <c r="AC44" s="328"/>
      <c r="AD44" s="328"/>
      <c r="AE44" s="329"/>
      <c r="AF44" s="130" t="s">
        <v>71</v>
      </c>
      <c r="AG44" s="175" t="b">
        <v>0</v>
      </c>
      <c r="AI44" s="192"/>
    </row>
    <row r="45" spans="1:35" ht="23.1" customHeight="1">
      <c r="A45" s="319" t="s">
        <v>37</v>
      </c>
      <c r="B45" s="320"/>
      <c r="C45" s="320"/>
      <c r="D45" s="321"/>
      <c r="E45" s="330"/>
      <c r="F45" s="331"/>
      <c r="G45" s="331"/>
      <c r="H45" s="331"/>
      <c r="I45" s="331"/>
      <c r="J45" s="331"/>
      <c r="K45" s="331"/>
      <c r="L45" s="21" t="s">
        <v>25</v>
      </c>
      <c r="M45" s="21"/>
      <c r="N45" s="281"/>
      <c r="O45" s="281"/>
      <c r="P45" s="281"/>
      <c r="Q45" s="281"/>
      <c r="R45" s="281"/>
      <c r="S45" s="281"/>
      <c r="T45" s="332"/>
      <c r="U45" s="332"/>
      <c r="V45" s="22" t="s">
        <v>26</v>
      </c>
      <c r="W45" s="324" t="s">
        <v>32</v>
      </c>
      <c r="X45" s="325"/>
      <c r="Y45" s="326"/>
      <c r="Z45" s="300"/>
      <c r="AA45" s="301"/>
      <c r="AB45" s="301"/>
      <c r="AC45" s="301"/>
      <c r="AD45" s="301"/>
      <c r="AE45" s="302"/>
      <c r="AF45" s="130" t="s">
        <v>72</v>
      </c>
      <c r="AG45" s="175" t="b">
        <v>0</v>
      </c>
      <c r="AH45" s="191"/>
      <c r="AI45" s="192"/>
    </row>
    <row r="46" spans="1:35" ht="23.1" customHeight="1" thickBot="1">
      <c r="A46" s="303" t="s">
        <v>24</v>
      </c>
      <c r="B46" s="304"/>
      <c r="C46" s="304"/>
      <c r="D46" s="305"/>
      <c r="E46" s="306"/>
      <c r="F46" s="307"/>
      <c r="G46" s="307"/>
      <c r="H46" s="307"/>
      <c r="I46" s="307"/>
      <c r="J46" s="307"/>
      <c r="K46" s="307"/>
      <c r="L46" s="307"/>
      <c r="M46" s="308"/>
      <c r="N46" s="309" t="s">
        <v>27</v>
      </c>
      <c r="O46" s="310"/>
      <c r="P46" s="311"/>
      <c r="Q46" s="312"/>
      <c r="R46" s="313"/>
      <c r="S46" s="313"/>
      <c r="T46" s="313"/>
      <c r="U46" s="313"/>
      <c r="V46" s="314"/>
      <c r="W46" s="315" t="s">
        <v>3</v>
      </c>
      <c r="X46" s="316"/>
      <c r="Y46" s="317"/>
      <c r="Z46" s="312"/>
      <c r="AA46" s="313"/>
      <c r="AB46" s="313"/>
      <c r="AC46" s="313"/>
      <c r="AD46" s="313"/>
      <c r="AE46" s="318"/>
      <c r="AF46" s="130" t="s">
        <v>73</v>
      </c>
      <c r="AG46" s="175" t="b">
        <v>0</v>
      </c>
      <c r="AH46" s="191"/>
      <c r="AI46" s="192"/>
    </row>
    <row r="47" spans="1:35" ht="10.5" customHeight="1" thickBot="1">
      <c r="A47" s="254"/>
      <c r="B47" s="254"/>
      <c r="C47" s="254"/>
      <c r="D47" s="254"/>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130" t="s">
        <v>70</v>
      </c>
      <c r="AG47" s="175">
        <v>0</v>
      </c>
      <c r="AH47" s="191"/>
      <c r="AI47" s="192"/>
    </row>
    <row r="48" spans="1:35" ht="23.1" customHeight="1" thickBot="1">
      <c r="A48" s="267" t="s">
        <v>256</v>
      </c>
      <c r="B48" s="268"/>
      <c r="C48" s="268"/>
      <c r="D48" s="269"/>
      <c r="E48" s="272" t="s">
        <v>297</v>
      </c>
      <c r="F48" s="273"/>
      <c r="G48" s="273"/>
      <c r="H48" s="273"/>
      <c r="I48" s="273"/>
      <c r="J48" s="273"/>
      <c r="K48" s="273"/>
      <c r="L48" s="273"/>
      <c r="M48" s="273"/>
      <c r="N48" s="273"/>
      <c r="O48" s="273"/>
      <c r="P48" s="273"/>
      <c r="Q48" s="273" t="s">
        <v>298</v>
      </c>
      <c r="R48" s="273"/>
      <c r="S48" s="273"/>
      <c r="T48" s="273"/>
      <c r="U48" s="273"/>
      <c r="V48" s="273"/>
      <c r="W48" s="273"/>
      <c r="X48" s="273"/>
      <c r="Y48" s="273"/>
      <c r="Z48" s="273"/>
      <c r="AA48" s="273"/>
      <c r="AB48" s="273"/>
      <c r="AC48" s="273"/>
      <c r="AD48" s="273"/>
      <c r="AE48" s="274"/>
      <c r="AF48" s="131" t="s">
        <v>75</v>
      </c>
      <c r="AG48" s="175" t="b">
        <v>0</v>
      </c>
      <c r="AH48" s="191"/>
      <c r="AI48" s="192"/>
    </row>
    <row r="49" spans="1:36" ht="10.5" customHeight="1" thickBot="1">
      <c r="A49" s="254"/>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130" t="s">
        <v>70</v>
      </c>
      <c r="AG49" s="175">
        <v>0</v>
      </c>
      <c r="AH49" s="191"/>
      <c r="AI49" s="192"/>
    </row>
    <row r="50" spans="1:36" ht="24" customHeight="1">
      <c r="A50" s="261" t="s">
        <v>98</v>
      </c>
      <c r="B50" s="262"/>
      <c r="C50" s="262"/>
      <c r="D50" s="263"/>
      <c r="E50" s="270"/>
      <c r="F50" s="271"/>
      <c r="G50" s="271"/>
      <c r="H50" s="271"/>
      <c r="I50" s="271"/>
      <c r="J50" s="271"/>
      <c r="K50" s="271"/>
      <c r="L50" s="182"/>
      <c r="M50" s="264" t="s">
        <v>243</v>
      </c>
      <c r="N50" s="264"/>
      <c r="O50" s="265"/>
      <c r="P50" s="265"/>
      <c r="Q50" s="265"/>
      <c r="R50" s="265"/>
      <c r="S50" s="265"/>
      <c r="T50" s="265"/>
      <c r="U50" s="265"/>
      <c r="V50" s="265"/>
      <c r="W50" s="265"/>
      <c r="X50" s="265"/>
      <c r="Y50" s="265"/>
      <c r="Z50" s="167" t="s">
        <v>241</v>
      </c>
      <c r="AA50" s="266"/>
      <c r="AB50" s="266"/>
      <c r="AC50" s="266"/>
      <c r="AD50" s="266"/>
      <c r="AE50" s="23" t="s">
        <v>83</v>
      </c>
      <c r="AF50" s="130" t="s">
        <v>248</v>
      </c>
      <c r="AG50" s="175" t="b">
        <v>0</v>
      </c>
    </row>
    <row r="51" spans="1:36" ht="23.1" customHeight="1">
      <c r="A51" s="255" t="s">
        <v>4</v>
      </c>
      <c r="B51" s="256"/>
      <c r="C51" s="256"/>
      <c r="D51" s="257"/>
      <c r="E51" s="258"/>
      <c r="F51" s="259"/>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60"/>
      <c r="AF51" s="130" t="s">
        <v>249</v>
      </c>
      <c r="AG51" s="176" t="b">
        <v>0</v>
      </c>
    </row>
    <row r="52" spans="1:36" ht="18" customHeight="1">
      <c r="A52" s="284" t="s">
        <v>46</v>
      </c>
      <c r="B52" s="286" t="s">
        <v>47</v>
      </c>
      <c r="C52" s="286"/>
      <c r="D52" s="287"/>
      <c r="E52" s="292"/>
      <c r="F52" s="293"/>
      <c r="G52" s="293"/>
      <c r="H52" s="293"/>
      <c r="I52" s="293"/>
      <c r="J52" s="293"/>
      <c r="K52" s="293"/>
      <c r="L52" s="183"/>
      <c r="M52" s="276" t="s">
        <v>244</v>
      </c>
      <c r="N52" s="276"/>
      <c r="O52" s="288"/>
      <c r="P52" s="288"/>
      <c r="Q52" s="288"/>
      <c r="R52" s="165" t="s">
        <v>240</v>
      </c>
      <c r="S52" s="288"/>
      <c r="T52" s="288"/>
      <c r="U52" s="288"/>
      <c r="V52" s="288"/>
      <c r="W52" s="288"/>
      <c r="X52" s="288"/>
      <c r="Y52" s="288"/>
      <c r="Z52" s="164" t="s">
        <v>242</v>
      </c>
      <c r="AA52" s="288"/>
      <c r="AB52" s="288"/>
      <c r="AC52" s="288"/>
      <c r="AD52" s="288"/>
      <c r="AE52" s="24" t="s">
        <v>82</v>
      </c>
      <c r="AF52" s="130" t="s">
        <v>250</v>
      </c>
      <c r="AG52" s="176" t="b">
        <v>0</v>
      </c>
    </row>
    <row r="53" spans="1:36" ht="17.25" customHeight="1">
      <c r="A53" s="284"/>
      <c r="B53" s="289" t="s">
        <v>44</v>
      </c>
      <c r="C53" s="290"/>
      <c r="D53" s="291"/>
      <c r="E53" s="280"/>
      <c r="F53" s="281"/>
      <c r="G53" s="281"/>
      <c r="H53" s="281"/>
      <c r="I53" s="281"/>
      <c r="J53" s="281"/>
      <c r="K53" s="281"/>
      <c r="L53" s="184"/>
      <c r="M53" s="276" t="s">
        <v>244</v>
      </c>
      <c r="N53" s="276"/>
      <c r="O53" s="277"/>
      <c r="P53" s="277"/>
      <c r="Q53" s="277"/>
      <c r="R53" s="168" t="s">
        <v>240</v>
      </c>
      <c r="S53" s="277"/>
      <c r="T53" s="277"/>
      <c r="U53" s="277"/>
      <c r="V53" s="277"/>
      <c r="W53" s="277"/>
      <c r="X53" s="277"/>
      <c r="Y53" s="277"/>
      <c r="Z53" s="169" t="s">
        <v>241</v>
      </c>
      <c r="AA53" s="277"/>
      <c r="AB53" s="277"/>
      <c r="AC53" s="277"/>
      <c r="AD53" s="277"/>
      <c r="AE53" s="25" t="s">
        <v>82</v>
      </c>
      <c r="AF53" s="130" t="s">
        <v>254</v>
      </c>
      <c r="AG53" s="196" t="b">
        <v>0</v>
      </c>
    </row>
    <row r="54" spans="1:36" ht="18" customHeight="1">
      <c r="A54" s="285"/>
      <c r="B54" s="256" t="s">
        <v>45</v>
      </c>
      <c r="C54" s="256"/>
      <c r="D54" s="257"/>
      <c r="E54" s="282"/>
      <c r="F54" s="283"/>
      <c r="G54" s="283"/>
      <c r="H54" s="283"/>
      <c r="I54" s="283"/>
      <c r="J54" s="283"/>
      <c r="K54" s="283"/>
      <c r="L54" s="185"/>
      <c r="M54" s="278" t="s">
        <v>244</v>
      </c>
      <c r="N54" s="278"/>
      <c r="O54" s="279"/>
      <c r="P54" s="279"/>
      <c r="Q54" s="279"/>
      <c r="R54" s="166" t="s">
        <v>240</v>
      </c>
      <c r="S54" s="279"/>
      <c r="T54" s="279"/>
      <c r="U54" s="279"/>
      <c r="V54" s="279"/>
      <c r="W54" s="279"/>
      <c r="X54" s="279"/>
      <c r="Y54" s="279"/>
      <c r="Z54" s="163" t="s">
        <v>241</v>
      </c>
      <c r="AA54" s="279"/>
      <c r="AB54" s="279"/>
      <c r="AC54" s="279"/>
      <c r="AD54" s="279"/>
      <c r="AE54" s="26" t="s">
        <v>82</v>
      </c>
      <c r="AF54" s="130" t="s">
        <v>255</v>
      </c>
      <c r="AG54" s="196" t="b">
        <v>0</v>
      </c>
    </row>
    <row r="55" spans="1:36" ht="24.9" customHeight="1" thickBot="1">
      <c r="A55" s="294" t="s">
        <v>34</v>
      </c>
      <c r="B55" s="295"/>
      <c r="C55" s="295"/>
      <c r="D55" s="296"/>
      <c r="E55" s="297"/>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98"/>
      <c r="AE55" s="299"/>
      <c r="AF55" s="130" t="s">
        <v>237</v>
      </c>
      <c r="AG55" s="175">
        <v>0</v>
      </c>
      <c r="AI55" s="125"/>
      <c r="AJ55" s="125"/>
    </row>
    <row r="56" spans="1:36" ht="18.600000000000001" hidden="1">
      <c r="A56" s="275" t="s">
        <v>14</v>
      </c>
      <c r="B56" s="275"/>
      <c r="C56" s="275"/>
      <c r="D56" s="275"/>
      <c r="E56" s="170" t="s">
        <v>288</v>
      </c>
      <c r="F56" s="28"/>
      <c r="G56" s="28"/>
      <c r="H56" s="28"/>
      <c r="I56" s="27"/>
      <c r="J56" s="28"/>
      <c r="L56" s="28"/>
      <c r="M56" s="27"/>
      <c r="N56" s="28"/>
      <c r="P56" s="27"/>
      <c r="Q56" s="27"/>
      <c r="R56" s="28"/>
      <c r="T56" s="27"/>
      <c r="U56" s="27"/>
      <c r="V56" s="28"/>
      <c r="W56" s="28"/>
      <c r="X56" s="28"/>
      <c r="Y56" s="28"/>
      <c r="Z56" s="28"/>
      <c r="AA56" s="28"/>
      <c r="AB56" s="28"/>
      <c r="AC56" s="28"/>
      <c r="AD56" s="28"/>
      <c r="AE56" s="29" t="s">
        <v>15</v>
      </c>
      <c r="AF56" s="130" t="s">
        <v>95</v>
      </c>
      <c r="AG56" s="176">
        <v>0</v>
      </c>
      <c r="AI56" s="125"/>
      <c r="AJ56" s="125"/>
    </row>
    <row r="57" spans="1:36" ht="20.399999999999999" customHeight="1">
      <c r="AF57" s="239" t="s">
        <v>251</v>
      </c>
      <c r="AG57" s="176">
        <v>0</v>
      </c>
    </row>
    <row r="58" spans="1:36" ht="20.399999999999999" customHeight="1">
      <c r="AF58" s="130" t="s">
        <v>190</v>
      </c>
      <c r="AG58" s="176">
        <v>0</v>
      </c>
    </row>
    <row r="59" spans="1:36" ht="20.399999999999999" customHeight="1">
      <c r="AF59" s="130" t="s">
        <v>198</v>
      </c>
      <c r="AG59" s="175">
        <v>0</v>
      </c>
    </row>
    <row r="60" spans="1:36" ht="20.399999999999999" customHeight="1">
      <c r="AF60" s="130" t="s">
        <v>49</v>
      </c>
      <c r="AG60" s="175">
        <v>0</v>
      </c>
    </row>
    <row r="61" spans="1:36" ht="20.399999999999999" customHeight="1">
      <c r="AF61" s="130" t="s">
        <v>252</v>
      </c>
      <c r="AG61" s="175">
        <v>0</v>
      </c>
    </row>
    <row r="62" spans="1:36" ht="20.399999999999999" customHeight="1">
      <c r="AF62" s="130" t="s">
        <v>253</v>
      </c>
      <c r="AG62" s="175">
        <v>0</v>
      </c>
    </row>
    <row r="63" spans="1:36" ht="20.399999999999999" customHeight="1">
      <c r="AF63" s="125"/>
    </row>
    <row r="64" spans="1:36" ht="20.399999999999999" customHeight="1">
      <c r="AF64" s="125"/>
      <c r="AG64" s="11"/>
    </row>
    <row r="65" spans="32:33" ht="20.399999999999999" customHeight="1">
      <c r="AF65" s="125"/>
      <c r="AG65" s="11"/>
    </row>
    <row r="66" spans="32:33" ht="20.399999999999999" customHeight="1">
      <c r="AF66" s="125"/>
      <c r="AG66" s="11"/>
    </row>
    <row r="67" spans="32:33" ht="20.399999999999999" customHeight="1">
      <c r="AF67" s="125"/>
    </row>
  </sheetData>
  <sheetProtection algorithmName="SHA-512" hashValue="Fm/0wBsOy9TU0XT3RhMo0jGtjG6rEqQVd94G9WfDnCs+6GulcLHk9VObxc76/PBrAnr1e2uYHlF1tB7BjJpbQA==" saltValue="sFgdbOxq7wTXq7gX41EPjw==" spinCount="100000" sheet="1" objects="1" scenarios="1"/>
  <mergeCells count="324">
    <mergeCell ref="A2:AE2"/>
    <mergeCell ref="A3:D3"/>
    <mergeCell ref="E3:N3"/>
    <mergeCell ref="O3:R3"/>
    <mergeCell ref="S3:X3"/>
    <mergeCell ref="Y3:AA3"/>
    <mergeCell ref="AB3:AE3"/>
    <mergeCell ref="A1:Z1"/>
    <mergeCell ref="A4:D4"/>
    <mergeCell ref="E4:X4"/>
    <mergeCell ref="Y4:AA4"/>
    <mergeCell ref="AB4:AE4"/>
    <mergeCell ref="A5:AE5"/>
    <mergeCell ref="A6:B6"/>
    <mergeCell ref="C6:D6"/>
    <mergeCell ref="E6:F6"/>
    <mergeCell ref="G6:H6"/>
    <mergeCell ref="I6:J6"/>
    <mergeCell ref="K6:L6"/>
    <mergeCell ref="M6:N6"/>
    <mergeCell ref="O6:AA6"/>
    <mergeCell ref="AB6:AC6"/>
    <mergeCell ref="AD6:AE6"/>
    <mergeCell ref="A7:B9"/>
    <mergeCell ref="C7:D7"/>
    <mergeCell ref="E7:F7"/>
    <mergeCell ref="G7:H7"/>
    <mergeCell ref="I7:J7"/>
    <mergeCell ref="AD7:AE7"/>
    <mergeCell ref="O8:P8"/>
    <mergeCell ref="Q8:R8"/>
    <mergeCell ref="S8:AA8"/>
    <mergeCell ref="AB8:AC8"/>
    <mergeCell ref="AD8:AE8"/>
    <mergeCell ref="K7:L7"/>
    <mergeCell ref="M7:N7"/>
    <mergeCell ref="O7:P7"/>
    <mergeCell ref="Q7:R7"/>
    <mergeCell ref="S7:AA7"/>
    <mergeCell ref="AB7:AC7"/>
    <mergeCell ref="C8:D8"/>
    <mergeCell ref="E8:F8"/>
    <mergeCell ref="G8:H8"/>
    <mergeCell ref="I8:J8"/>
    <mergeCell ref="K8:L8"/>
    <mergeCell ref="M8:N8"/>
    <mergeCell ref="AB11:AC11"/>
    <mergeCell ref="AD11:AE11"/>
    <mergeCell ref="A11:B13"/>
    <mergeCell ref="C11:D11"/>
    <mergeCell ref="E11:F11"/>
    <mergeCell ref="G11:H11"/>
    <mergeCell ref="I11:J11"/>
    <mergeCell ref="K11:L11"/>
    <mergeCell ref="O9:P9"/>
    <mergeCell ref="Q9:R9"/>
    <mergeCell ref="S9:AA9"/>
    <mergeCell ref="AB9:AC9"/>
    <mergeCell ref="AD9:AE9"/>
    <mergeCell ref="O10:P10"/>
    <mergeCell ref="Q10:R10"/>
    <mergeCell ref="S10:AA10"/>
    <mergeCell ref="AB10:AC10"/>
    <mergeCell ref="AD10:AE10"/>
    <mergeCell ref="C9:D9"/>
    <mergeCell ref="E9:F9"/>
    <mergeCell ref="G9:H9"/>
    <mergeCell ref="I9:J9"/>
    <mergeCell ref="K9:L9"/>
    <mergeCell ref="M9:N9"/>
    <mergeCell ref="C13:D13"/>
    <mergeCell ref="E13:F13"/>
    <mergeCell ref="G13:H13"/>
    <mergeCell ref="I13:J13"/>
    <mergeCell ref="K13:L13"/>
    <mergeCell ref="M11:N11"/>
    <mergeCell ref="O11:P11"/>
    <mergeCell ref="Q11:R11"/>
    <mergeCell ref="S11:AA11"/>
    <mergeCell ref="M13:N13"/>
    <mergeCell ref="O13:P13"/>
    <mergeCell ref="Q13:R13"/>
    <mergeCell ref="S13:AA13"/>
    <mergeCell ref="G12:H12"/>
    <mergeCell ref="E12:F12"/>
    <mergeCell ref="C12:D12"/>
    <mergeCell ref="AB13:AC13"/>
    <mergeCell ref="AD13:AE13"/>
    <mergeCell ref="O12:P12"/>
    <mergeCell ref="Q12:R12"/>
    <mergeCell ref="S12:AA12"/>
    <mergeCell ref="AB12:AC12"/>
    <mergeCell ref="AD12:AE12"/>
    <mergeCell ref="O14:P14"/>
    <mergeCell ref="Q14:R14"/>
    <mergeCell ref="S14:AA14"/>
    <mergeCell ref="AB14:AC14"/>
    <mergeCell ref="AD14:AE14"/>
    <mergeCell ref="A15:B17"/>
    <mergeCell ref="C15:D15"/>
    <mergeCell ref="E15:F15"/>
    <mergeCell ref="G15:H15"/>
    <mergeCell ref="I15:J15"/>
    <mergeCell ref="AD15:AE15"/>
    <mergeCell ref="O16:P16"/>
    <mergeCell ref="Q16:R16"/>
    <mergeCell ref="S16:AA16"/>
    <mergeCell ref="AB16:AC16"/>
    <mergeCell ref="AD16:AE16"/>
    <mergeCell ref="K15:L15"/>
    <mergeCell ref="M15:N15"/>
    <mergeCell ref="O15:P15"/>
    <mergeCell ref="Q15:R15"/>
    <mergeCell ref="S15:AA15"/>
    <mergeCell ref="AB15:AC15"/>
    <mergeCell ref="G16:H16"/>
    <mergeCell ref="E16:F16"/>
    <mergeCell ref="C16:D16"/>
    <mergeCell ref="AB19:AC19"/>
    <mergeCell ref="AD19:AE19"/>
    <mergeCell ref="A19:B21"/>
    <mergeCell ref="C19:D19"/>
    <mergeCell ref="E19:F19"/>
    <mergeCell ref="G19:H19"/>
    <mergeCell ref="I19:J19"/>
    <mergeCell ref="K19:L19"/>
    <mergeCell ref="O17:P17"/>
    <mergeCell ref="Q17:R17"/>
    <mergeCell ref="S17:AA17"/>
    <mergeCell ref="AB17:AC17"/>
    <mergeCell ref="AD17:AE17"/>
    <mergeCell ref="O18:P18"/>
    <mergeCell ref="Q18:R18"/>
    <mergeCell ref="S18:AA18"/>
    <mergeCell ref="AB18:AC18"/>
    <mergeCell ref="AD18:AE18"/>
    <mergeCell ref="C17:D17"/>
    <mergeCell ref="E17:F17"/>
    <mergeCell ref="G17:H17"/>
    <mergeCell ref="I17:J17"/>
    <mergeCell ref="K17:L17"/>
    <mergeCell ref="M17:N17"/>
    <mergeCell ref="C21:D21"/>
    <mergeCell ref="E21:F21"/>
    <mergeCell ref="G21:H21"/>
    <mergeCell ref="I21:J21"/>
    <mergeCell ref="K21:L21"/>
    <mergeCell ref="M19:N19"/>
    <mergeCell ref="O19:P19"/>
    <mergeCell ref="Q19:R19"/>
    <mergeCell ref="S19:AA19"/>
    <mergeCell ref="M21:N21"/>
    <mergeCell ref="O21:P21"/>
    <mergeCell ref="Q21:R21"/>
    <mergeCell ref="S21:AA21"/>
    <mergeCell ref="G20:H20"/>
    <mergeCell ref="E20:F20"/>
    <mergeCell ref="C20:D20"/>
    <mergeCell ref="AB21:AC21"/>
    <mergeCell ref="AD21:AE21"/>
    <mergeCell ref="O20:P20"/>
    <mergeCell ref="Q20:R20"/>
    <mergeCell ref="S20:AA20"/>
    <mergeCell ref="AB20:AC20"/>
    <mergeCell ref="AD20:AE20"/>
    <mergeCell ref="O22:P22"/>
    <mergeCell ref="Q22:R22"/>
    <mergeCell ref="S22:AA22"/>
    <mergeCell ref="AB22:AC22"/>
    <mergeCell ref="AD22:AE22"/>
    <mergeCell ref="A23:B25"/>
    <mergeCell ref="C23:D23"/>
    <mergeCell ref="E23:F23"/>
    <mergeCell ref="G23:H23"/>
    <mergeCell ref="I23:J23"/>
    <mergeCell ref="C25:D25"/>
    <mergeCell ref="E25:F25"/>
    <mergeCell ref="G25:H25"/>
    <mergeCell ref="I25:J25"/>
    <mergeCell ref="G24:H24"/>
    <mergeCell ref="E24:F24"/>
    <mergeCell ref="C24:D24"/>
    <mergeCell ref="K25:L25"/>
    <mergeCell ref="M25:N25"/>
    <mergeCell ref="AD23:AE23"/>
    <mergeCell ref="O24:P24"/>
    <mergeCell ref="Q24:R24"/>
    <mergeCell ref="S24:AA24"/>
    <mergeCell ref="AB24:AC24"/>
    <mergeCell ref="AD24:AE24"/>
    <mergeCell ref="K23:L23"/>
    <mergeCell ref="M23:N23"/>
    <mergeCell ref="O23:P23"/>
    <mergeCell ref="Q23:R23"/>
    <mergeCell ref="S23:AA23"/>
    <mergeCell ref="AB23:AC23"/>
    <mergeCell ref="O25:P25"/>
    <mergeCell ref="Q25:R25"/>
    <mergeCell ref="S25:AA25"/>
    <mergeCell ref="AB25:AC25"/>
    <mergeCell ref="AD25:AE25"/>
    <mergeCell ref="O26:P26"/>
    <mergeCell ref="Q26:R26"/>
    <mergeCell ref="S26:AA26"/>
    <mergeCell ref="AB26:AC26"/>
    <mergeCell ref="AD26:AE26"/>
    <mergeCell ref="A29:D29"/>
    <mergeCell ref="F29:H29"/>
    <mergeCell ref="J29:AE29"/>
    <mergeCell ref="A30:D30"/>
    <mergeCell ref="E30:O30"/>
    <mergeCell ref="P30:S30"/>
    <mergeCell ref="T30:AE30"/>
    <mergeCell ref="A28:D28"/>
    <mergeCell ref="E28:O28"/>
    <mergeCell ref="P28:S28"/>
    <mergeCell ref="T28:Y28"/>
    <mergeCell ref="Z28:AA28"/>
    <mergeCell ref="AB28:AE28"/>
    <mergeCell ref="A33:D33"/>
    <mergeCell ref="F33:H33"/>
    <mergeCell ref="J33:AE33"/>
    <mergeCell ref="A34:D34"/>
    <mergeCell ref="E34:O34"/>
    <mergeCell ref="P34:S34"/>
    <mergeCell ref="T34:AE34"/>
    <mergeCell ref="A31:D31"/>
    <mergeCell ref="E31:O31"/>
    <mergeCell ref="P31:S31"/>
    <mergeCell ref="T31:AE31"/>
    <mergeCell ref="A32:D32"/>
    <mergeCell ref="E32:O32"/>
    <mergeCell ref="P32:S32"/>
    <mergeCell ref="T32:Y32"/>
    <mergeCell ref="Z32:AA32"/>
    <mergeCell ref="AB32:AE32"/>
    <mergeCell ref="A38:D38"/>
    <mergeCell ref="E38:M38"/>
    <mergeCell ref="N38:P38"/>
    <mergeCell ref="Q38:V38"/>
    <mergeCell ref="W38:Y38"/>
    <mergeCell ref="Z38:AE38"/>
    <mergeCell ref="A35:D35"/>
    <mergeCell ref="E35:O35"/>
    <mergeCell ref="P35:S35"/>
    <mergeCell ref="T35:AE35"/>
    <mergeCell ref="A37:D37"/>
    <mergeCell ref="E37:AE37"/>
    <mergeCell ref="A39:D39"/>
    <mergeCell ref="F39:H39"/>
    <mergeCell ref="J39:V39"/>
    <mergeCell ref="W39:Y39"/>
    <mergeCell ref="Z39:AE39"/>
    <mergeCell ref="A40:D40"/>
    <mergeCell ref="E40:K40"/>
    <mergeCell ref="N40:S40"/>
    <mergeCell ref="T40:U40"/>
    <mergeCell ref="W40:Y40"/>
    <mergeCell ref="A42:D42"/>
    <mergeCell ref="E42:AE42"/>
    <mergeCell ref="A43:D43"/>
    <mergeCell ref="E43:M43"/>
    <mergeCell ref="N43:P43"/>
    <mergeCell ref="Q43:V43"/>
    <mergeCell ref="W43:Y43"/>
    <mergeCell ref="Z43:AE43"/>
    <mergeCell ref="Z40:AE40"/>
    <mergeCell ref="A41:D41"/>
    <mergeCell ref="E41:M41"/>
    <mergeCell ref="N41:P41"/>
    <mergeCell ref="Q41:V41"/>
    <mergeCell ref="W41:Y41"/>
    <mergeCell ref="Z41:AE41"/>
    <mergeCell ref="Z45:AE45"/>
    <mergeCell ref="A46:D46"/>
    <mergeCell ref="E46:M46"/>
    <mergeCell ref="N46:P46"/>
    <mergeCell ref="Q46:V46"/>
    <mergeCell ref="W46:Y46"/>
    <mergeCell ref="Z46:AE46"/>
    <mergeCell ref="A44:D44"/>
    <mergeCell ref="F44:H44"/>
    <mergeCell ref="J44:V44"/>
    <mergeCell ref="W44:Y44"/>
    <mergeCell ref="Z44:AE44"/>
    <mergeCell ref="A45:D45"/>
    <mergeCell ref="E45:K45"/>
    <mergeCell ref="N45:S45"/>
    <mergeCell ref="T45:U45"/>
    <mergeCell ref="W45:Y45"/>
    <mergeCell ref="A56:D56"/>
    <mergeCell ref="M53:N53"/>
    <mergeCell ref="O53:Q53"/>
    <mergeCell ref="S53:Y53"/>
    <mergeCell ref="AA53:AD53"/>
    <mergeCell ref="B54:D54"/>
    <mergeCell ref="M54:N54"/>
    <mergeCell ref="O54:Q54"/>
    <mergeCell ref="S54:Y54"/>
    <mergeCell ref="E53:K53"/>
    <mergeCell ref="E54:K54"/>
    <mergeCell ref="A52:A54"/>
    <mergeCell ref="B52:D52"/>
    <mergeCell ref="M52:N52"/>
    <mergeCell ref="O52:Q52"/>
    <mergeCell ref="S52:Y52"/>
    <mergeCell ref="AA52:AD52"/>
    <mergeCell ref="B53:D53"/>
    <mergeCell ref="AA54:AD54"/>
    <mergeCell ref="E52:K52"/>
    <mergeCell ref="A55:D55"/>
    <mergeCell ref="E55:AE55"/>
    <mergeCell ref="A47:AE47"/>
    <mergeCell ref="A51:D51"/>
    <mergeCell ref="E51:AE51"/>
    <mergeCell ref="A49:AE49"/>
    <mergeCell ref="A50:D50"/>
    <mergeCell ref="M50:N50"/>
    <mergeCell ref="O50:Y50"/>
    <mergeCell ref="AA50:AD50"/>
    <mergeCell ref="A48:D48"/>
    <mergeCell ref="E50:K50"/>
    <mergeCell ref="E48:P48"/>
    <mergeCell ref="Q48:AE48"/>
  </mergeCells>
  <phoneticPr fontId="1"/>
  <conditionalFormatting sqref="C7:D7">
    <cfRule type="expression" dxfId="180" priority="70">
      <formula>IF(OR($C$7="",$C$7="/"),TRUE,FALSE)</formula>
    </cfRule>
  </conditionalFormatting>
  <conditionalFormatting sqref="C11:D11">
    <cfRule type="expression" dxfId="179" priority="67">
      <formula>IF(OR($C$11="",$C$11="/"),TRUE,FALSE)</formula>
    </cfRule>
  </conditionalFormatting>
  <conditionalFormatting sqref="C15:D15">
    <cfRule type="expression" dxfId="178" priority="58">
      <formula>IF(OR($C$15="",$C$15="/"),TRUE,FALSE)</formula>
    </cfRule>
  </conditionalFormatting>
  <conditionalFormatting sqref="C19:D19">
    <cfRule type="expression" dxfId="177" priority="55">
      <formula>IF(OR($C$19="",$C$19="/"),TRUE,FALSE)</formula>
    </cfRule>
  </conditionalFormatting>
  <conditionalFormatting sqref="C23:D23">
    <cfRule type="expression" dxfId="176" priority="52">
      <formula>IF(OR($C$23="",$C$23="/"),TRUE,FALSE)</formula>
    </cfRule>
  </conditionalFormatting>
  <conditionalFormatting sqref="C9:H9">
    <cfRule type="containsBlanks" dxfId="175" priority="407">
      <formula>LEN(TRIM(C9))=0</formula>
    </cfRule>
  </conditionalFormatting>
  <conditionalFormatting sqref="C13:H13">
    <cfRule type="containsBlanks" dxfId="174" priority="410">
      <formula>LEN(TRIM(C13))=0</formula>
    </cfRule>
  </conditionalFormatting>
  <conditionalFormatting sqref="C17:H17">
    <cfRule type="containsBlanks" dxfId="173" priority="413">
      <formula>LEN(TRIM(C17))=0</formula>
    </cfRule>
  </conditionalFormatting>
  <conditionalFormatting sqref="C21:H21">
    <cfRule type="containsBlanks" dxfId="172" priority="416">
      <formula>LEN(TRIM(C21))=0</formula>
    </cfRule>
  </conditionalFormatting>
  <conditionalFormatting sqref="C25:H25">
    <cfRule type="containsBlanks" dxfId="171" priority="419">
      <formula>LEN(TRIM(C25))=0</formula>
    </cfRule>
  </conditionalFormatting>
  <conditionalFormatting sqref="E3 S3 AB3 T28:Y28 AB28:AE28 F29:H29 J29:AE29 E30:O30 T30:AE30 E31 T31 E32:O32 T32:Y32 AB32:AE32 F33:H33 J33:AE33 T34:AE34 E34:O35 E38:M38 Q38:V38 Z38:AE39 F39:H39 J39:V39 E40:K40 T40:U40 E41:M41 Q41:V41 Z41:AE41 E43:M43 Q43:V43 Z43:AE44 F44:H44 J44:V44 E45:K45 T45:U45 E46:M46 Q46:V46 Z46:AE46 E51 E55:AE55">
    <cfRule type="containsBlanks" dxfId="170" priority="176">
      <formula>LEN(TRIM(E3))=0</formula>
    </cfRule>
  </conditionalFormatting>
  <conditionalFormatting sqref="E4">
    <cfRule type="expression" dxfId="169" priority="175">
      <formula>$AG$3&lt;=0</formula>
    </cfRule>
  </conditionalFormatting>
  <conditionalFormatting sqref="E29 I29">
    <cfRule type="expression" dxfId="168" priority="130">
      <formula>$F$29=""</formula>
    </cfRule>
  </conditionalFormatting>
  <conditionalFormatting sqref="E33 I33">
    <cfRule type="expression" dxfId="167" priority="137">
      <formula>$F$33=""</formula>
    </cfRule>
  </conditionalFormatting>
  <conditionalFormatting sqref="E39 I39">
    <cfRule type="expression" dxfId="166" priority="136">
      <formula>$F$39=""</formula>
    </cfRule>
  </conditionalFormatting>
  <conditionalFormatting sqref="E44 I44">
    <cfRule type="expression" dxfId="165" priority="135">
      <formula>$F$44=""</formula>
    </cfRule>
  </conditionalFormatting>
  <conditionalFormatting sqref="E48">
    <cfRule type="expression" dxfId="164" priority="6">
      <formula>$AG$55=0</formula>
    </cfRule>
  </conditionalFormatting>
  <conditionalFormatting sqref="E50 L50:M50 O50 Z50:AA50 AE50">
    <cfRule type="expression" dxfId="163" priority="185">
      <formula>$AG$59&lt;=0</formula>
    </cfRule>
  </conditionalFormatting>
  <conditionalFormatting sqref="E7:F7">
    <cfRule type="expression" dxfId="162" priority="69">
      <formula>IF(OR($E$7="",$E$7="/"),TRUE,FALSE)</formula>
    </cfRule>
  </conditionalFormatting>
  <conditionalFormatting sqref="E11:F11">
    <cfRule type="expression" dxfId="161" priority="66">
      <formula>IF(OR($E$11="",$E$11="/"),TRUE,FALSE)</formula>
    </cfRule>
  </conditionalFormatting>
  <conditionalFormatting sqref="E15:F15">
    <cfRule type="expression" dxfId="160" priority="57">
      <formula>IF(OR($E$15="",$E$15="/"),TRUE,FALSE)</formula>
    </cfRule>
  </conditionalFormatting>
  <conditionalFormatting sqref="E19:F19">
    <cfRule type="expression" dxfId="159" priority="54">
      <formula>IF(OR($E$19="",$E$19="/"),TRUE,FALSE)</formula>
    </cfRule>
  </conditionalFormatting>
  <conditionalFormatting sqref="E23:F23">
    <cfRule type="expression" dxfId="158" priority="51">
      <formula>IF(OR($E$23="",$E$23="/"),TRUE,FALSE)</formula>
    </cfRule>
  </conditionalFormatting>
  <conditionalFormatting sqref="E28:O28">
    <cfRule type="expression" dxfId="157" priority="138">
      <formula>$E$3=""</formula>
    </cfRule>
  </conditionalFormatting>
  <conditionalFormatting sqref="E37:AE37">
    <cfRule type="expression" dxfId="156" priority="179">
      <formula>AND($AG$37=FALSE,$AG$38=FALSE,$AG$39=FALSE,$AG$40=FALSE,$AG$41=FALSE)</formula>
    </cfRule>
  </conditionalFormatting>
  <conditionalFormatting sqref="E42:AE42">
    <cfRule type="expression" dxfId="155" priority="2">
      <formula>AND($AG$37=FALSE,$AG$38=FALSE,$AG$39=FALSE,$AG$40=FALSE,$AG$41=FALSE)</formula>
    </cfRule>
  </conditionalFormatting>
  <conditionalFormatting sqref="E52:AE52">
    <cfRule type="expression" dxfId="154" priority="9">
      <formula>$AG$60&lt;=0</formula>
    </cfRule>
  </conditionalFormatting>
  <conditionalFormatting sqref="E53:AE53">
    <cfRule type="expression" dxfId="153" priority="8">
      <formula>$AG$61&lt;=0</formula>
    </cfRule>
  </conditionalFormatting>
  <conditionalFormatting sqref="E54:AE54">
    <cfRule type="expression" dxfId="152" priority="7">
      <formula>$AG$62&lt;=0</formula>
    </cfRule>
  </conditionalFormatting>
  <conditionalFormatting sqref="G7:H7">
    <cfRule type="expression" dxfId="151" priority="68">
      <formula>IF(OR($G$7="",$G$7="/"),TRUE,FALSE)</formula>
    </cfRule>
  </conditionalFormatting>
  <conditionalFormatting sqref="G11:H11">
    <cfRule type="expression" dxfId="150" priority="65">
      <formula>IF(OR($G$11="",$G$11="/"),TRUE,FALSE)</formula>
    </cfRule>
  </conditionalFormatting>
  <conditionalFormatting sqref="G15:H15">
    <cfRule type="expression" dxfId="149" priority="56">
      <formula>IF(OR($G$15="",$G$15="/"),TRUE,FALSE)</formula>
    </cfRule>
  </conditionalFormatting>
  <conditionalFormatting sqref="G19:H19">
    <cfRule type="expression" dxfId="148" priority="53">
      <formula>IF(OR($G$19="",$G$19="/"),TRUE,FALSE)</formula>
    </cfRule>
  </conditionalFormatting>
  <conditionalFormatting sqref="G23:H23">
    <cfRule type="expression" dxfId="147" priority="50">
      <formula>IF(OR($G$23="",$G$23="/"),TRUE,FALSE)</formula>
    </cfRule>
  </conditionalFormatting>
  <conditionalFormatting sqref="I7">
    <cfRule type="expression" dxfId="146" priority="10">
      <formula>IF(OR($I$7="",$I$7=":"),TRUE,FALSE)</formula>
    </cfRule>
  </conditionalFormatting>
  <conditionalFormatting sqref="I9">
    <cfRule type="expression" dxfId="145" priority="38">
      <formula>IF(OR($I$9="",$I$9=":"),TRUE,FALSE)</formula>
    </cfRule>
  </conditionalFormatting>
  <conditionalFormatting sqref="I11">
    <cfRule type="expression" dxfId="144" priority="37">
      <formula>IF(OR($I$11="",$I$11=":"),TRUE,FALSE)</formula>
    </cfRule>
  </conditionalFormatting>
  <conditionalFormatting sqref="I13">
    <cfRule type="expression" dxfId="143" priority="36">
      <formula>IF(OR($I$13="",$I$13=":"),TRUE,FALSE)</formula>
    </cfRule>
  </conditionalFormatting>
  <conditionalFormatting sqref="I15">
    <cfRule type="expression" dxfId="142" priority="35">
      <formula>IF(OR($I$15="",$I$15=":"),TRUE,FALSE)</formula>
    </cfRule>
  </conditionalFormatting>
  <conditionalFormatting sqref="I17">
    <cfRule type="expression" dxfId="141" priority="34">
      <formula>IF(OR($I$17="",$I$17=":"),TRUE,FALSE)</formula>
    </cfRule>
  </conditionalFormatting>
  <conditionalFormatting sqref="I19">
    <cfRule type="expression" dxfId="140" priority="33">
      <formula>IF(OR($I$19="",$I$19=":"),TRUE,FALSE)</formula>
    </cfRule>
  </conditionalFormatting>
  <conditionalFormatting sqref="I21">
    <cfRule type="expression" dxfId="139" priority="32">
      <formula>IF(OR($I$21="",$I$21=":"),TRUE,FALSE)</formula>
    </cfRule>
  </conditionalFormatting>
  <conditionalFormatting sqref="I23">
    <cfRule type="expression" dxfId="138" priority="31">
      <formula>IF(OR($I$23="",$I$23=":"),TRUE,FALSE)</formula>
    </cfRule>
  </conditionalFormatting>
  <conditionalFormatting sqref="I25">
    <cfRule type="expression" dxfId="137" priority="30">
      <formula>IF(OR($I$25="",$I$25=":"),TRUE,FALSE)</formula>
    </cfRule>
  </conditionalFormatting>
  <conditionalFormatting sqref="K7">
    <cfRule type="expression" dxfId="136" priority="11">
      <formula>IF(OR($K$7="",$K$7=":"),TRUE,FALSE)</formula>
    </cfRule>
  </conditionalFormatting>
  <conditionalFormatting sqref="K9">
    <cfRule type="expression" dxfId="135" priority="39">
      <formula>IF(OR($K$9="",$K$9=":"),TRUE,FALSE)</formula>
    </cfRule>
  </conditionalFormatting>
  <conditionalFormatting sqref="K11">
    <cfRule type="expression" dxfId="134" priority="28">
      <formula>IF(OR($K$11="",$K$11=":"),TRUE,FALSE)</formula>
    </cfRule>
  </conditionalFormatting>
  <conditionalFormatting sqref="K13">
    <cfRule type="expression" dxfId="133" priority="26">
      <formula>IF(OR($K$13="",$K$13=":"),TRUE,FALSE)</formula>
    </cfRule>
  </conditionalFormatting>
  <conditionalFormatting sqref="K15">
    <cfRule type="expression" dxfId="132" priority="24">
      <formula>IF(OR($K$15="",$K$15=":"),TRUE,FALSE)</formula>
    </cfRule>
  </conditionalFormatting>
  <conditionalFormatting sqref="K17">
    <cfRule type="expression" dxfId="131" priority="22">
      <formula>IF(OR($K$17="",$K$17=":"),TRUE,FALSE)</formula>
    </cfRule>
  </conditionalFormatting>
  <conditionalFormatting sqref="K19">
    <cfRule type="expression" dxfId="130" priority="20">
      <formula>IF(OR($K$19="",$K$19=":"),TRUE,FALSE)</formula>
    </cfRule>
  </conditionalFormatting>
  <conditionalFormatting sqref="K21">
    <cfRule type="expression" dxfId="129" priority="18">
      <formula>IF(OR($K$21="",$K$21=":"),TRUE,FALSE)</formula>
    </cfRule>
  </conditionalFormatting>
  <conditionalFormatting sqref="K23">
    <cfRule type="expression" dxfId="128" priority="14">
      <formula>IF(OR($K$23="",$K$23=":"),TRUE,FALSE)</formula>
    </cfRule>
  </conditionalFormatting>
  <conditionalFormatting sqref="K25">
    <cfRule type="expression" dxfId="127" priority="16">
      <formula>IF(OR($K$25="",$K$25=":"),TRUE,FALSE)</formula>
    </cfRule>
  </conditionalFormatting>
  <conditionalFormatting sqref="L40:M40">
    <cfRule type="expression" dxfId="126" priority="134">
      <formula>$E$40=""</formula>
    </cfRule>
  </conditionalFormatting>
  <conditionalFormatting sqref="L45:M45">
    <cfRule type="expression" dxfId="125" priority="133">
      <formula>$E$45=""</formula>
    </cfRule>
  </conditionalFormatting>
  <conditionalFormatting sqref="M7:N7 AD7:AE7 M9:N9 AD9:AE9 M11:N11 AD11:AE11 M13:N13 AD13:AE13 M15:N15 AD15:AE15 M17:N17 AD17:AE17 M19:N19 AD19:AE19 M21:N21 AD21:AE21 M23:N23 AD23:AE23 M25:N25 AD25:AE25">
    <cfRule type="containsBlanks" dxfId="124" priority="167">
      <formula>LEN(TRIM(M7))=0</formula>
    </cfRule>
  </conditionalFormatting>
  <conditionalFormatting sqref="N40:S40">
    <cfRule type="expression" dxfId="123" priority="180">
      <formula>$AG$42&lt;=0</formula>
    </cfRule>
  </conditionalFormatting>
  <conditionalFormatting sqref="N45:S45">
    <cfRule type="expression" dxfId="122" priority="1">
      <formula>$AG$42&lt;=0</formula>
    </cfRule>
  </conditionalFormatting>
  <conditionalFormatting sqref="O50 Z50:AA50">
    <cfRule type="expression" dxfId="121" priority="358">
      <formula>$AG$59=3</formula>
    </cfRule>
    <cfRule type="notContainsBlanks" dxfId="120" priority="357">
      <formula>LEN(TRIM(O50))&gt;0</formula>
    </cfRule>
  </conditionalFormatting>
  <conditionalFormatting sqref="O52:Q52">
    <cfRule type="expression" dxfId="119" priority="400">
      <formula>AND($AG$60=3,$O$52="")</formula>
    </cfRule>
  </conditionalFormatting>
  <conditionalFormatting sqref="O53:Q53">
    <cfRule type="expression" dxfId="118" priority="401">
      <formula>AND($AG$61=3,$O$53="")</formula>
    </cfRule>
  </conditionalFormatting>
  <conditionalFormatting sqref="O54:Q54">
    <cfRule type="expression" dxfId="117" priority="402">
      <formula>AND($AG$62=3,$O$54="")</formula>
    </cfRule>
  </conditionalFormatting>
  <conditionalFormatting sqref="Q48:AE48">
    <cfRule type="expression" dxfId="116" priority="5">
      <formula>$AG$56=0</formula>
    </cfRule>
  </conditionalFormatting>
  <conditionalFormatting sqref="S52">
    <cfRule type="expression" dxfId="115" priority="398">
      <formula>AND($AG$60=3,$S$52="")</formula>
    </cfRule>
  </conditionalFormatting>
  <conditionalFormatting sqref="S53">
    <cfRule type="expression" dxfId="114" priority="403">
      <formula>AND($AG$61=3,$S$53="")</formula>
    </cfRule>
  </conditionalFormatting>
  <conditionalFormatting sqref="S54">
    <cfRule type="expression" dxfId="113" priority="404">
      <formula>AND($AG$62=3,$S$54="")</formula>
    </cfRule>
  </conditionalFormatting>
  <conditionalFormatting sqref="T35:AE35">
    <cfRule type="expression" dxfId="112" priority="165">
      <formula>$AG$35&lt;=0</formula>
    </cfRule>
  </conditionalFormatting>
  <conditionalFormatting sqref="V40">
    <cfRule type="expression" dxfId="111" priority="132">
      <formula>$T$40=""</formula>
    </cfRule>
  </conditionalFormatting>
  <conditionalFormatting sqref="V45">
    <cfRule type="expression" dxfId="110" priority="131">
      <formula>$T$45=""</formula>
    </cfRule>
  </conditionalFormatting>
  <conditionalFormatting sqref="Z40:AE40">
    <cfRule type="expression" dxfId="109" priority="164">
      <formula>$AG$43&lt;=0</formula>
    </cfRule>
  </conditionalFormatting>
  <conditionalFormatting sqref="Z45:AE45">
    <cfRule type="expression" dxfId="108" priority="163">
      <formula>$AG$49&lt;=0</formula>
    </cfRule>
  </conditionalFormatting>
  <conditionalFormatting sqref="AA52:AD52">
    <cfRule type="expression" dxfId="107" priority="399">
      <formula>AND($AG$60=3,$AA$52="")</formula>
    </cfRule>
  </conditionalFormatting>
  <conditionalFormatting sqref="AA53:AD53">
    <cfRule type="expression" dxfId="106" priority="405">
      <formula>AND($AG$61=3,$AA$53="")</formula>
    </cfRule>
  </conditionalFormatting>
  <conditionalFormatting sqref="AA54:AD54">
    <cfRule type="expression" dxfId="105" priority="406">
      <formula>AND($AG$62=3,$AA$54="")</formula>
    </cfRule>
  </conditionalFormatting>
  <conditionalFormatting sqref="AB4">
    <cfRule type="expression" dxfId="104" priority="174">
      <formula>$AG$4=0</formula>
    </cfRule>
  </conditionalFormatting>
  <conditionalFormatting sqref="AD7:AE7">
    <cfRule type="expression" dxfId="103" priority="128">
      <formula>$AD$7&gt;$AB$7</formula>
    </cfRule>
  </conditionalFormatting>
  <conditionalFormatting sqref="AD9:AE9">
    <cfRule type="expression" dxfId="102" priority="127">
      <formula>$AD$9&gt;$AB$9</formula>
    </cfRule>
  </conditionalFormatting>
  <conditionalFormatting sqref="AD11:AE11">
    <cfRule type="expression" dxfId="101" priority="126">
      <formula>$AD$11&gt;$AB$11</formula>
    </cfRule>
  </conditionalFormatting>
  <conditionalFormatting sqref="AD13:AE13">
    <cfRule type="expression" dxfId="100" priority="125">
      <formula>$AD$13&gt;$AB$13</formula>
    </cfRule>
  </conditionalFormatting>
  <conditionalFormatting sqref="AD15:AE15">
    <cfRule type="expression" dxfId="99" priority="124">
      <formula>$AD$15&gt;$AB$15</formula>
    </cfRule>
  </conditionalFormatting>
  <conditionalFormatting sqref="AD17:AE17">
    <cfRule type="expression" dxfId="98" priority="123">
      <formula>$AD$17&gt;$AB$17</formula>
    </cfRule>
  </conditionalFormatting>
  <conditionalFormatting sqref="AD19:AE19">
    <cfRule type="expression" dxfId="97" priority="122">
      <formula>$AD$19&gt;$AB$19</formula>
    </cfRule>
  </conditionalFormatting>
  <conditionalFormatting sqref="AD21:AE21">
    <cfRule type="expression" dxfId="96" priority="121">
      <formula>$AD$21&gt;$AB$21</formula>
    </cfRule>
  </conditionalFormatting>
  <conditionalFormatting sqref="AD23:AE23">
    <cfRule type="expression" dxfId="95" priority="120">
      <formula>$AD$23&gt;$AB$23</formula>
    </cfRule>
  </conditionalFormatting>
  <conditionalFormatting sqref="AD25:AE25">
    <cfRule type="expression" dxfId="94" priority="119">
      <formula>$AD$25&gt;$AB$25</formula>
    </cfRule>
  </conditionalFormatting>
  <dataValidations count="3">
    <dataValidation allowBlank="1" showErrorMessage="1" sqref="Q43:V43 Q38:V38 Z38:AE38 Z43:AE43" xr:uid="{00000000-0002-0000-0000-000000000000}"/>
    <dataValidation imeMode="halfAlpha" allowBlank="1" showInputMessage="1" showErrorMessage="1" sqref="E30:O30 S3 E34:O35 T34:AE34 F39:H39 F29:H29 U30:AE30 F33:H33 F44:H44 Z44:AE44 Z39:AE39 N9:N26 M11 M9 M17 M19 M21 M25 M23 M15 M13 AB3 E31 T30:T31 M7:N7 Z46:AE46" xr:uid="{00000000-0002-0000-0000-000001000000}"/>
    <dataValidation allowBlank="1" sqref="C9:H9 C13:H13 C17:H17 C21:H21 C25:H25" xr:uid="{09ABD0B1-F5AA-4896-BD0E-8EDDD674533C}"/>
  </dataValidations>
  <printOptions horizontalCentered="1" verticalCentered="1"/>
  <pageMargins left="0.39370078740157483" right="0.19685039370078741" top="0.19685039370078741" bottom="0" header="0.31496062992125984" footer="0.31496062992125984"/>
  <pageSetup paperSize="9" scale="79" orientation="portrait" r:id="rId1"/>
  <ignoredErrors>
    <ignoredError sqref="O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13</xdr:col>
                    <xdr:colOff>45720</xdr:colOff>
                    <xdr:row>39</xdr:row>
                    <xdr:rowOff>38100</xdr:rowOff>
                  </from>
                  <to>
                    <xdr:col>15</xdr:col>
                    <xdr:colOff>121920</xdr:colOff>
                    <xdr:row>39</xdr:row>
                    <xdr:rowOff>259080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16</xdr:col>
                    <xdr:colOff>7620</xdr:colOff>
                    <xdr:row>39</xdr:row>
                    <xdr:rowOff>38100</xdr:rowOff>
                  </from>
                  <to>
                    <xdr:col>18</xdr:col>
                    <xdr:colOff>38100</xdr:colOff>
                    <xdr:row>39</xdr:row>
                    <xdr:rowOff>251460</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25</xdr:col>
                    <xdr:colOff>190500</xdr:colOff>
                    <xdr:row>39</xdr:row>
                    <xdr:rowOff>60960</xdr:rowOff>
                  </from>
                  <to>
                    <xdr:col>27</xdr:col>
                    <xdr:colOff>213360</xdr:colOff>
                    <xdr:row>39</xdr:row>
                    <xdr:rowOff>228600</xdr:rowOff>
                  </to>
                </anchor>
              </controlPr>
            </control>
          </mc:Choice>
        </mc:AlternateContent>
        <mc:AlternateContent xmlns:mc="http://schemas.openxmlformats.org/markup-compatibility/2006">
          <mc:Choice Requires="x14">
            <control shapeId="23556" r:id="rId7" name="Option Button 4">
              <controlPr defaultSize="0" autoFill="0" autoLine="0" autoPict="0">
                <anchor moveWithCells="1">
                  <from>
                    <xdr:col>27</xdr:col>
                    <xdr:colOff>236220</xdr:colOff>
                    <xdr:row>39</xdr:row>
                    <xdr:rowOff>60960</xdr:rowOff>
                  </from>
                  <to>
                    <xdr:col>30</xdr:col>
                    <xdr:colOff>175260</xdr:colOff>
                    <xdr:row>39</xdr:row>
                    <xdr:rowOff>228600</xdr:rowOff>
                  </to>
                </anchor>
              </controlPr>
            </control>
          </mc:Choice>
        </mc:AlternateContent>
        <mc:AlternateContent xmlns:mc="http://schemas.openxmlformats.org/markup-compatibility/2006">
          <mc:Choice Requires="x14">
            <control shapeId="23557" r:id="rId8" name="Option Button 5">
              <controlPr defaultSize="0" autoFill="0" autoLine="0" autoPict="0">
                <anchor moveWithCells="1">
                  <from>
                    <xdr:col>4</xdr:col>
                    <xdr:colOff>76200</xdr:colOff>
                    <xdr:row>49</xdr:row>
                    <xdr:rowOff>22860</xdr:rowOff>
                  </from>
                  <to>
                    <xdr:col>6</xdr:col>
                    <xdr:colOff>190500</xdr:colOff>
                    <xdr:row>49</xdr:row>
                    <xdr:rowOff>289560</xdr:rowOff>
                  </to>
                </anchor>
              </controlPr>
            </control>
          </mc:Choice>
        </mc:AlternateContent>
        <mc:AlternateContent xmlns:mc="http://schemas.openxmlformats.org/markup-compatibility/2006">
          <mc:Choice Requires="x14">
            <control shapeId="23558" r:id="rId9" name="Option Button 6">
              <controlPr defaultSize="0" autoFill="0" autoLine="0" autoPict="0">
                <anchor moveWithCells="1">
                  <from>
                    <xdr:col>6</xdr:col>
                    <xdr:colOff>251460</xdr:colOff>
                    <xdr:row>49</xdr:row>
                    <xdr:rowOff>22860</xdr:rowOff>
                  </from>
                  <to>
                    <xdr:col>9</xdr:col>
                    <xdr:colOff>198120</xdr:colOff>
                    <xdr:row>49</xdr:row>
                    <xdr:rowOff>289560</xdr:rowOff>
                  </to>
                </anchor>
              </controlPr>
            </control>
          </mc:Choice>
        </mc:AlternateContent>
        <mc:AlternateContent xmlns:mc="http://schemas.openxmlformats.org/markup-compatibility/2006">
          <mc:Choice Requires="x14">
            <control shapeId="23559" r:id="rId10" name="Option Button 7">
              <controlPr defaultSize="0" autoFill="0" autoLine="0" autoPict="0">
                <anchor moveWithCells="1">
                  <from>
                    <xdr:col>9</xdr:col>
                    <xdr:colOff>175260</xdr:colOff>
                    <xdr:row>49</xdr:row>
                    <xdr:rowOff>22860</xdr:rowOff>
                  </from>
                  <to>
                    <xdr:col>12</xdr:col>
                    <xdr:colOff>236220</xdr:colOff>
                    <xdr:row>49</xdr:row>
                    <xdr:rowOff>274320</xdr:rowOff>
                  </to>
                </anchor>
              </controlPr>
            </control>
          </mc:Choice>
        </mc:AlternateContent>
        <mc:AlternateContent xmlns:mc="http://schemas.openxmlformats.org/markup-compatibility/2006">
          <mc:Choice Requires="x14">
            <control shapeId="23560" r:id="rId11" name="Option Button 8">
              <controlPr defaultSize="0" autoFill="0" autoLine="0" autoPict="0">
                <anchor moveWithCells="1">
                  <from>
                    <xdr:col>13</xdr:col>
                    <xdr:colOff>83820</xdr:colOff>
                    <xdr:row>44</xdr:row>
                    <xdr:rowOff>45720</xdr:rowOff>
                  </from>
                  <to>
                    <xdr:col>15</xdr:col>
                    <xdr:colOff>137160</xdr:colOff>
                    <xdr:row>44</xdr:row>
                    <xdr:rowOff>251460</xdr:rowOff>
                  </to>
                </anchor>
              </controlPr>
            </control>
          </mc:Choice>
        </mc:AlternateContent>
        <mc:AlternateContent xmlns:mc="http://schemas.openxmlformats.org/markup-compatibility/2006">
          <mc:Choice Requires="x14">
            <control shapeId="23561" r:id="rId12" name="Option Button 9">
              <controlPr defaultSize="0" autoFill="0" autoLine="0" autoPict="0">
                <anchor moveWithCells="1">
                  <from>
                    <xdr:col>15</xdr:col>
                    <xdr:colOff>274320</xdr:colOff>
                    <xdr:row>44</xdr:row>
                    <xdr:rowOff>45720</xdr:rowOff>
                  </from>
                  <to>
                    <xdr:col>17</xdr:col>
                    <xdr:colOff>388620</xdr:colOff>
                    <xdr:row>44</xdr:row>
                    <xdr:rowOff>236220</xdr:rowOff>
                  </to>
                </anchor>
              </controlPr>
            </control>
          </mc:Choice>
        </mc:AlternateContent>
        <mc:AlternateContent xmlns:mc="http://schemas.openxmlformats.org/markup-compatibility/2006">
          <mc:Choice Requires="x14">
            <control shapeId="23562" r:id="rId13" name="Option Button 10">
              <controlPr defaultSize="0" autoFill="0" autoLine="0" autoPict="0">
                <anchor moveWithCells="1">
                  <from>
                    <xdr:col>25</xdr:col>
                    <xdr:colOff>182880</xdr:colOff>
                    <xdr:row>44</xdr:row>
                    <xdr:rowOff>60960</xdr:rowOff>
                  </from>
                  <to>
                    <xdr:col>27</xdr:col>
                    <xdr:colOff>228600</xdr:colOff>
                    <xdr:row>44</xdr:row>
                    <xdr:rowOff>228600</xdr:rowOff>
                  </to>
                </anchor>
              </controlPr>
            </control>
          </mc:Choice>
        </mc:AlternateContent>
        <mc:AlternateContent xmlns:mc="http://schemas.openxmlformats.org/markup-compatibility/2006">
          <mc:Choice Requires="x14">
            <control shapeId="23563" r:id="rId14" name="Option Button 11">
              <controlPr defaultSize="0" autoFill="0" autoLine="0" autoPict="0">
                <anchor moveWithCells="1">
                  <from>
                    <xdr:col>27</xdr:col>
                    <xdr:colOff>266700</xdr:colOff>
                    <xdr:row>44</xdr:row>
                    <xdr:rowOff>76200</xdr:rowOff>
                  </from>
                  <to>
                    <xdr:col>30</xdr:col>
                    <xdr:colOff>220980</xdr:colOff>
                    <xdr:row>44</xdr:row>
                    <xdr:rowOff>228600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4</xdr:col>
                    <xdr:colOff>76200</xdr:colOff>
                    <xdr:row>41</xdr:row>
                    <xdr:rowOff>45720</xdr:rowOff>
                  </from>
                  <to>
                    <xdr:col>7</xdr:col>
                    <xdr:colOff>0</xdr:colOff>
                    <xdr:row>41</xdr:row>
                    <xdr:rowOff>259080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7</xdr:col>
                    <xdr:colOff>76200</xdr:colOff>
                    <xdr:row>41</xdr:row>
                    <xdr:rowOff>45720</xdr:rowOff>
                  </from>
                  <to>
                    <xdr:col>10</xdr:col>
                    <xdr:colOff>0</xdr:colOff>
                    <xdr:row>41</xdr:row>
                    <xdr:rowOff>259080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10</xdr:col>
                    <xdr:colOff>76200</xdr:colOff>
                    <xdr:row>41</xdr:row>
                    <xdr:rowOff>45720</xdr:rowOff>
                  </from>
                  <to>
                    <xdr:col>13</xdr:col>
                    <xdr:colOff>0</xdr:colOff>
                    <xdr:row>41</xdr:row>
                    <xdr:rowOff>259080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13</xdr:col>
                    <xdr:colOff>76200</xdr:colOff>
                    <xdr:row>41</xdr:row>
                    <xdr:rowOff>45720</xdr:rowOff>
                  </from>
                  <to>
                    <xdr:col>15</xdr:col>
                    <xdr:colOff>220980</xdr:colOff>
                    <xdr:row>41</xdr:row>
                    <xdr:rowOff>259080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16</xdr:col>
                    <xdr:colOff>76200</xdr:colOff>
                    <xdr:row>41</xdr:row>
                    <xdr:rowOff>45720</xdr:rowOff>
                  </from>
                  <to>
                    <xdr:col>18</xdr:col>
                    <xdr:colOff>38100</xdr:colOff>
                    <xdr:row>41</xdr:row>
                    <xdr:rowOff>259080</xdr:rowOff>
                  </to>
                </anchor>
              </controlPr>
            </control>
          </mc:Choice>
        </mc:AlternateContent>
        <mc:AlternateContent xmlns:mc="http://schemas.openxmlformats.org/markup-compatibility/2006">
          <mc:Choice Requires="x14">
            <control shapeId="23574" r:id="rId20" name="Option Button 22">
              <controlPr defaultSize="0" autoFill="0" autoLine="0" autoPict="0">
                <anchor moveWithCells="1">
                  <from>
                    <xdr:col>4</xdr:col>
                    <xdr:colOff>68580</xdr:colOff>
                    <xdr:row>3</xdr:row>
                    <xdr:rowOff>45720</xdr:rowOff>
                  </from>
                  <to>
                    <xdr:col>13</xdr:col>
                    <xdr:colOff>22860</xdr:colOff>
                    <xdr:row>3</xdr:row>
                    <xdr:rowOff>388620</xdr:rowOff>
                  </to>
                </anchor>
              </controlPr>
            </control>
          </mc:Choice>
        </mc:AlternateContent>
        <mc:AlternateContent xmlns:mc="http://schemas.openxmlformats.org/markup-compatibility/2006">
          <mc:Choice Requires="x14">
            <control shapeId="23576" r:id="rId21" name="Option Button 24">
              <controlPr defaultSize="0" autoFill="0" autoLine="0" autoPict="0">
                <anchor moveWithCells="1">
                  <from>
                    <xdr:col>13</xdr:col>
                    <xdr:colOff>274320</xdr:colOff>
                    <xdr:row>3</xdr:row>
                    <xdr:rowOff>99060</xdr:rowOff>
                  </from>
                  <to>
                    <xdr:col>18</xdr:col>
                    <xdr:colOff>99060</xdr:colOff>
                    <xdr:row>3</xdr:row>
                    <xdr:rowOff>335280</xdr:rowOff>
                  </to>
                </anchor>
              </controlPr>
            </control>
          </mc:Choice>
        </mc:AlternateContent>
        <mc:AlternateContent xmlns:mc="http://schemas.openxmlformats.org/markup-compatibility/2006">
          <mc:Choice Requires="x14">
            <control shapeId="23577" r:id="rId22" name="Option Button 25">
              <controlPr defaultSize="0" autoFill="0" autoLine="0" autoPict="0">
                <anchor moveWithCells="1">
                  <from>
                    <xdr:col>4</xdr:col>
                    <xdr:colOff>83820</xdr:colOff>
                    <xdr:row>51</xdr:row>
                    <xdr:rowOff>22860</xdr:rowOff>
                  </from>
                  <to>
                    <xdr:col>6</xdr:col>
                    <xdr:colOff>228600</xdr:colOff>
                    <xdr:row>51</xdr:row>
                    <xdr:rowOff>213360</xdr:rowOff>
                  </to>
                </anchor>
              </controlPr>
            </control>
          </mc:Choice>
        </mc:AlternateContent>
        <mc:AlternateContent xmlns:mc="http://schemas.openxmlformats.org/markup-compatibility/2006">
          <mc:Choice Requires="x14">
            <control shapeId="23578" r:id="rId23" name="Option Button 26">
              <controlPr defaultSize="0" autoFill="0" autoLine="0" autoPict="0">
                <anchor moveWithCells="1">
                  <from>
                    <xdr:col>6</xdr:col>
                    <xdr:colOff>274320</xdr:colOff>
                    <xdr:row>51</xdr:row>
                    <xdr:rowOff>30480</xdr:rowOff>
                  </from>
                  <to>
                    <xdr:col>9</xdr:col>
                    <xdr:colOff>236220</xdr:colOff>
                    <xdr:row>51</xdr:row>
                    <xdr:rowOff>213360</xdr:rowOff>
                  </to>
                </anchor>
              </controlPr>
            </control>
          </mc:Choice>
        </mc:AlternateContent>
        <mc:AlternateContent xmlns:mc="http://schemas.openxmlformats.org/markup-compatibility/2006">
          <mc:Choice Requires="x14">
            <control shapeId="23579" r:id="rId24" name="Option Button 27">
              <controlPr defaultSize="0" autoFill="0" autoLine="0" autoPict="0">
                <anchor moveWithCells="1">
                  <from>
                    <xdr:col>9</xdr:col>
                    <xdr:colOff>259080</xdr:colOff>
                    <xdr:row>51</xdr:row>
                    <xdr:rowOff>38100</xdr:rowOff>
                  </from>
                  <to>
                    <xdr:col>12</xdr:col>
                    <xdr:colOff>99060</xdr:colOff>
                    <xdr:row>51</xdr:row>
                    <xdr:rowOff>213360</xdr:rowOff>
                  </to>
                </anchor>
              </controlPr>
            </control>
          </mc:Choice>
        </mc:AlternateContent>
        <mc:AlternateContent xmlns:mc="http://schemas.openxmlformats.org/markup-compatibility/2006">
          <mc:Choice Requires="x14">
            <control shapeId="23580" r:id="rId25" name="Option Button 28">
              <controlPr defaultSize="0" autoFill="0" autoLine="0" autoPict="0">
                <anchor moveWithCells="1">
                  <from>
                    <xdr:col>4</xdr:col>
                    <xdr:colOff>83820</xdr:colOff>
                    <xdr:row>52</xdr:row>
                    <xdr:rowOff>7620</xdr:rowOff>
                  </from>
                  <to>
                    <xdr:col>6</xdr:col>
                    <xdr:colOff>213360</xdr:colOff>
                    <xdr:row>53</xdr:row>
                    <xdr:rowOff>0</xdr:rowOff>
                  </to>
                </anchor>
              </controlPr>
            </control>
          </mc:Choice>
        </mc:AlternateContent>
        <mc:AlternateContent xmlns:mc="http://schemas.openxmlformats.org/markup-compatibility/2006">
          <mc:Choice Requires="x14">
            <control shapeId="23581" r:id="rId26" name="Option Button 29">
              <controlPr defaultSize="0" autoFill="0" autoLine="0" autoPict="0">
                <anchor moveWithCells="1">
                  <from>
                    <xdr:col>6</xdr:col>
                    <xdr:colOff>274320</xdr:colOff>
                    <xdr:row>52</xdr:row>
                    <xdr:rowOff>22860</xdr:rowOff>
                  </from>
                  <to>
                    <xdr:col>9</xdr:col>
                    <xdr:colOff>190500</xdr:colOff>
                    <xdr:row>52</xdr:row>
                    <xdr:rowOff>198120</xdr:rowOff>
                  </to>
                </anchor>
              </controlPr>
            </control>
          </mc:Choice>
        </mc:AlternateContent>
        <mc:AlternateContent xmlns:mc="http://schemas.openxmlformats.org/markup-compatibility/2006">
          <mc:Choice Requires="x14">
            <control shapeId="23582" r:id="rId27" name="Option Button 30">
              <controlPr defaultSize="0" autoFill="0" autoLine="0" autoPict="0">
                <anchor moveWithCells="1">
                  <from>
                    <xdr:col>9</xdr:col>
                    <xdr:colOff>251460</xdr:colOff>
                    <xdr:row>52</xdr:row>
                    <xdr:rowOff>7620</xdr:rowOff>
                  </from>
                  <to>
                    <xdr:col>12</xdr:col>
                    <xdr:colOff>68580</xdr:colOff>
                    <xdr:row>53</xdr:row>
                    <xdr:rowOff>0</xdr:rowOff>
                  </to>
                </anchor>
              </controlPr>
            </control>
          </mc:Choice>
        </mc:AlternateContent>
        <mc:AlternateContent xmlns:mc="http://schemas.openxmlformats.org/markup-compatibility/2006">
          <mc:Choice Requires="x14">
            <control shapeId="23583" r:id="rId28" name="Option Button 31">
              <controlPr defaultSize="0" autoFill="0" autoLine="0" autoPict="0">
                <anchor moveWithCells="1">
                  <from>
                    <xdr:col>4</xdr:col>
                    <xdr:colOff>83820</xdr:colOff>
                    <xdr:row>53</xdr:row>
                    <xdr:rowOff>7620</xdr:rowOff>
                  </from>
                  <to>
                    <xdr:col>6</xdr:col>
                    <xdr:colOff>198120</xdr:colOff>
                    <xdr:row>54</xdr:row>
                    <xdr:rowOff>0</xdr:rowOff>
                  </to>
                </anchor>
              </controlPr>
            </control>
          </mc:Choice>
        </mc:AlternateContent>
        <mc:AlternateContent xmlns:mc="http://schemas.openxmlformats.org/markup-compatibility/2006">
          <mc:Choice Requires="x14">
            <control shapeId="23584" r:id="rId29" name="Option Button 32">
              <controlPr defaultSize="0" autoFill="0" autoLine="0" autoPict="0">
                <anchor moveWithCells="1">
                  <from>
                    <xdr:col>6</xdr:col>
                    <xdr:colOff>274320</xdr:colOff>
                    <xdr:row>53</xdr:row>
                    <xdr:rowOff>7620</xdr:rowOff>
                  </from>
                  <to>
                    <xdr:col>9</xdr:col>
                    <xdr:colOff>198120</xdr:colOff>
                    <xdr:row>53</xdr:row>
                    <xdr:rowOff>213360</xdr:rowOff>
                  </to>
                </anchor>
              </controlPr>
            </control>
          </mc:Choice>
        </mc:AlternateContent>
        <mc:AlternateContent xmlns:mc="http://schemas.openxmlformats.org/markup-compatibility/2006">
          <mc:Choice Requires="x14">
            <control shapeId="23585" r:id="rId30" name="Option Button 33">
              <controlPr defaultSize="0" autoFill="0" autoLine="0" autoPict="0">
                <anchor moveWithCells="1">
                  <from>
                    <xdr:col>9</xdr:col>
                    <xdr:colOff>251460</xdr:colOff>
                    <xdr:row>53</xdr:row>
                    <xdr:rowOff>0</xdr:rowOff>
                  </from>
                  <to>
                    <xdr:col>12</xdr:col>
                    <xdr:colOff>68580</xdr:colOff>
                    <xdr:row>53</xdr:row>
                    <xdr:rowOff>220980</xdr:rowOff>
                  </to>
                </anchor>
              </controlPr>
            </control>
          </mc:Choice>
        </mc:AlternateContent>
        <mc:AlternateContent xmlns:mc="http://schemas.openxmlformats.org/markup-compatibility/2006">
          <mc:Choice Requires="x14">
            <control shapeId="23586" r:id="rId31" name="Option Button 34">
              <controlPr defaultSize="0" autoFill="0" autoLine="0" autoPict="0">
                <anchor moveWithCells="1">
                  <from>
                    <xdr:col>20</xdr:col>
                    <xdr:colOff>99060</xdr:colOff>
                    <xdr:row>34</xdr:row>
                    <xdr:rowOff>38100</xdr:rowOff>
                  </from>
                  <to>
                    <xdr:col>23</xdr:col>
                    <xdr:colOff>228600</xdr:colOff>
                    <xdr:row>34</xdr:row>
                    <xdr:rowOff>236220</xdr:rowOff>
                  </to>
                </anchor>
              </controlPr>
            </control>
          </mc:Choice>
        </mc:AlternateContent>
        <mc:AlternateContent xmlns:mc="http://schemas.openxmlformats.org/markup-compatibility/2006">
          <mc:Choice Requires="x14">
            <control shapeId="23587" r:id="rId32" name="Option Button 35">
              <controlPr defaultSize="0" autoFill="0" autoLine="0" autoPict="0">
                <anchor moveWithCells="1">
                  <from>
                    <xdr:col>24</xdr:col>
                    <xdr:colOff>114300</xdr:colOff>
                    <xdr:row>34</xdr:row>
                    <xdr:rowOff>45720</xdr:rowOff>
                  </from>
                  <to>
                    <xdr:col>27</xdr:col>
                    <xdr:colOff>228600</xdr:colOff>
                    <xdr:row>34</xdr:row>
                    <xdr:rowOff>236220</xdr:rowOff>
                  </to>
                </anchor>
              </controlPr>
            </control>
          </mc:Choice>
        </mc:AlternateContent>
        <mc:AlternateContent xmlns:mc="http://schemas.openxmlformats.org/markup-compatibility/2006">
          <mc:Choice Requires="x14">
            <control shapeId="23588" r:id="rId33" name="Check Box 36">
              <controlPr defaultSize="0" autoFill="0" autoLine="0" autoPict="0">
                <anchor moveWithCells="1">
                  <from>
                    <xdr:col>4</xdr:col>
                    <xdr:colOff>83820</xdr:colOff>
                    <xdr:row>36</xdr:row>
                    <xdr:rowOff>60960</xdr:rowOff>
                  </from>
                  <to>
                    <xdr:col>7</xdr:col>
                    <xdr:colOff>0</xdr:colOff>
                    <xdr:row>36</xdr:row>
                    <xdr:rowOff>228600</xdr:rowOff>
                  </to>
                </anchor>
              </controlPr>
            </control>
          </mc:Choice>
        </mc:AlternateContent>
        <mc:AlternateContent xmlns:mc="http://schemas.openxmlformats.org/markup-compatibility/2006">
          <mc:Choice Requires="x14">
            <control shapeId="23589" r:id="rId34" name="Check Box 37">
              <controlPr defaultSize="0" autoFill="0" autoLine="0" autoPict="0">
                <anchor moveWithCells="1">
                  <from>
                    <xdr:col>7</xdr:col>
                    <xdr:colOff>83820</xdr:colOff>
                    <xdr:row>36</xdr:row>
                    <xdr:rowOff>60960</xdr:rowOff>
                  </from>
                  <to>
                    <xdr:col>10</xdr:col>
                    <xdr:colOff>0</xdr:colOff>
                    <xdr:row>36</xdr:row>
                    <xdr:rowOff>228600</xdr:rowOff>
                  </to>
                </anchor>
              </controlPr>
            </control>
          </mc:Choice>
        </mc:AlternateContent>
        <mc:AlternateContent xmlns:mc="http://schemas.openxmlformats.org/markup-compatibility/2006">
          <mc:Choice Requires="x14">
            <control shapeId="23590" r:id="rId35" name="Check Box 38">
              <controlPr defaultSize="0" autoFill="0" autoLine="0" autoPict="0">
                <anchor moveWithCells="1">
                  <from>
                    <xdr:col>10</xdr:col>
                    <xdr:colOff>83820</xdr:colOff>
                    <xdr:row>36</xdr:row>
                    <xdr:rowOff>60960</xdr:rowOff>
                  </from>
                  <to>
                    <xdr:col>13</xdr:col>
                    <xdr:colOff>0</xdr:colOff>
                    <xdr:row>36</xdr:row>
                    <xdr:rowOff>228600</xdr:rowOff>
                  </to>
                </anchor>
              </controlPr>
            </control>
          </mc:Choice>
        </mc:AlternateContent>
        <mc:AlternateContent xmlns:mc="http://schemas.openxmlformats.org/markup-compatibility/2006">
          <mc:Choice Requires="x14">
            <control shapeId="23591" r:id="rId36" name="Check Box 39">
              <controlPr defaultSize="0" autoFill="0" autoLine="0" autoPict="0">
                <anchor moveWithCells="1">
                  <from>
                    <xdr:col>13</xdr:col>
                    <xdr:colOff>83820</xdr:colOff>
                    <xdr:row>36</xdr:row>
                    <xdr:rowOff>60960</xdr:rowOff>
                  </from>
                  <to>
                    <xdr:col>15</xdr:col>
                    <xdr:colOff>220980</xdr:colOff>
                    <xdr:row>36</xdr:row>
                    <xdr:rowOff>228600</xdr:rowOff>
                  </to>
                </anchor>
              </controlPr>
            </control>
          </mc:Choice>
        </mc:AlternateContent>
        <mc:AlternateContent xmlns:mc="http://schemas.openxmlformats.org/markup-compatibility/2006">
          <mc:Choice Requires="x14">
            <control shapeId="23592" r:id="rId37" name="Check Box 40">
              <controlPr defaultSize="0" autoFill="0" autoLine="0" autoPict="0">
                <anchor moveWithCells="1">
                  <from>
                    <xdr:col>16</xdr:col>
                    <xdr:colOff>83820</xdr:colOff>
                    <xdr:row>36</xdr:row>
                    <xdr:rowOff>60960</xdr:rowOff>
                  </from>
                  <to>
                    <xdr:col>18</xdr:col>
                    <xdr:colOff>38100</xdr:colOff>
                    <xdr:row>36</xdr:row>
                    <xdr:rowOff>228600</xdr:rowOff>
                  </to>
                </anchor>
              </controlPr>
            </control>
          </mc:Choice>
        </mc:AlternateContent>
        <mc:AlternateContent xmlns:mc="http://schemas.openxmlformats.org/markup-compatibility/2006">
          <mc:Choice Requires="x14">
            <control shapeId="23598" r:id="rId38" name="Option Button 46">
              <controlPr defaultSize="0" autoFill="0" autoLine="0" autoPict="0">
                <anchor moveWithCells="1">
                  <from>
                    <xdr:col>27</xdr:col>
                    <xdr:colOff>76200</xdr:colOff>
                    <xdr:row>3</xdr:row>
                    <xdr:rowOff>99060</xdr:rowOff>
                  </from>
                  <to>
                    <xdr:col>29</xdr:col>
                    <xdr:colOff>0</xdr:colOff>
                    <xdr:row>3</xdr:row>
                    <xdr:rowOff>350520</xdr:rowOff>
                  </to>
                </anchor>
              </controlPr>
            </control>
          </mc:Choice>
        </mc:AlternateContent>
        <mc:AlternateContent xmlns:mc="http://schemas.openxmlformats.org/markup-compatibility/2006">
          <mc:Choice Requires="x14">
            <control shapeId="23599" r:id="rId39" name="Option Button 47">
              <controlPr defaultSize="0" autoFill="0" autoLine="0" autoPict="0">
                <anchor moveWithCells="1">
                  <from>
                    <xdr:col>28</xdr:col>
                    <xdr:colOff>236220</xdr:colOff>
                    <xdr:row>3</xdr:row>
                    <xdr:rowOff>99060</xdr:rowOff>
                  </from>
                  <to>
                    <xdr:col>30</xdr:col>
                    <xdr:colOff>220980</xdr:colOff>
                    <xdr:row>3</xdr:row>
                    <xdr:rowOff>350520</xdr:rowOff>
                  </to>
                </anchor>
              </controlPr>
            </control>
          </mc:Choice>
        </mc:AlternateContent>
        <mc:AlternateContent xmlns:mc="http://schemas.openxmlformats.org/markup-compatibility/2006">
          <mc:Choice Requires="x14">
            <control shapeId="23606" r:id="rId40" name="Group Box 54">
              <controlPr defaultSize="0" autoFill="0" autoPict="0">
                <anchor moveWithCells="1">
                  <from>
                    <xdr:col>3</xdr:col>
                    <xdr:colOff>220980</xdr:colOff>
                    <xdr:row>2</xdr:row>
                    <xdr:rowOff>289560</xdr:rowOff>
                  </from>
                  <to>
                    <xdr:col>24</xdr:col>
                    <xdr:colOff>60960</xdr:colOff>
                    <xdr:row>5</xdr:row>
                    <xdr:rowOff>7620</xdr:rowOff>
                  </to>
                </anchor>
              </controlPr>
            </control>
          </mc:Choice>
        </mc:AlternateContent>
        <mc:AlternateContent xmlns:mc="http://schemas.openxmlformats.org/markup-compatibility/2006">
          <mc:Choice Requires="x14">
            <control shapeId="23607" r:id="rId41" name="Group Box 55">
              <controlPr defaultSize="0" autoFill="0" autoPict="0">
                <anchor moveWithCells="1">
                  <from>
                    <xdr:col>25</xdr:col>
                    <xdr:colOff>274320</xdr:colOff>
                    <xdr:row>2</xdr:row>
                    <xdr:rowOff>327660</xdr:rowOff>
                  </from>
                  <to>
                    <xdr:col>33</xdr:col>
                    <xdr:colOff>121920</xdr:colOff>
                    <xdr:row>4</xdr:row>
                    <xdr:rowOff>22860</xdr:rowOff>
                  </to>
                </anchor>
              </controlPr>
            </control>
          </mc:Choice>
        </mc:AlternateContent>
        <mc:AlternateContent xmlns:mc="http://schemas.openxmlformats.org/markup-compatibility/2006">
          <mc:Choice Requires="x14">
            <control shapeId="23608" r:id="rId42" name="Group Box 56">
              <controlPr defaultSize="0" autoFill="0" autoPict="0">
                <anchor moveWithCells="1">
                  <from>
                    <xdr:col>19</xdr:col>
                    <xdr:colOff>60960</xdr:colOff>
                    <xdr:row>33</xdr:row>
                    <xdr:rowOff>76200</xdr:rowOff>
                  </from>
                  <to>
                    <xdr:col>29</xdr:col>
                    <xdr:colOff>0</xdr:colOff>
                    <xdr:row>35</xdr:row>
                    <xdr:rowOff>121920</xdr:rowOff>
                  </to>
                </anchor>
              </controlPr>
            </control>
          </mc:Choice>
        </mc:AlternateContent>
        <mc:AlternateContent xmlns:mc="http://schemas.openxmlformats.org/markup-compatibility/2006">
          <mc:Choice Requires="x14">
            <control shapeId="23609" r:id="rId43" name="Group Box 57">
              <controlPr defaultSize="0" autoFill="0" autoPict="0">
                <anchor moveWithCells="1">
                  <from>
                    <xdr:col>12</xdr:col>
                    <xdr:colOff>45720</xdr:colOff>
                    <xdr:row>38</xdr:row>
                    <xdr:rowOff>152400</xdr:rowOff>
                  </from>
                  <to>
                    <xdr:col>18</xdr:col>
                    <xdr:colOff>152400</xdr:colOff>
                    <xdr:row>40</xdr:row>
                    <xdr:rowOff>137160</xdr:rowOff>
                  </to>
                </anchor>
              </controlPr>
            </control>
          </mc:Choice>
        </mc:AlternateContent>
        <mc:AlternateContent xmlns:mc="http://schemas.openxmlformats.org/markup-compatibility/2006">
          <mc:Choice Requires="x14">
            <control shapeId="23610" r:id="rId44" name="Group Box 58">
              <controlPr defaultSize="0" autoFill="0" autoPict="0">
                <anchor moveWithCells="1">
                  <from>
                    <xdr:col>24</xdr:col>
                    <xdr:colOff>266700</xdr:colOff>
                    <xdr:row>38</xdr:row>
                    <xdr:rowOff>213360</xdr:rowOff>
                  </from>
                  <to>
                    <xdr:col>31</xdr:col>
                    <xdr:colOff>0</xdr:colOff>
                    <xdr:row>40</xdr:row>
                    <xdr:rowOff>106680</xdr:rowOff>
                  </to>
                </anchor>
              </controlPr>
            </control>
          </mc:Choice>
        </mc:AlternateContent>
        <mc:AlternateContent xmlns:mc="http://schemas.openxmlformats.org/markup-compatibility/2006">
          <mc:Choice Requires="x14">
            <control shapeId="23611" r:id="rId45" name="Group Box 59">
              <controlPr defaultSize="0" autoFill="0" autoPict="0">
                <anchor moveWithCells="1">
                  <from>
                    <xdr:col>12</xdr:col>
                    <xdr:colOff>213360</xdr:colOff>
                    <xdr:row>43</xdr:row>
                    <xdr:rowOff>213360</xdr:rowOff>
                  </from>
                  <to>
                    <xdr:col>18</xdr:col>
                    <xdr:colOff>114300</xdr:colOff>
                    <xdr:row>45</xdr:row>
                    <xdr:rowOff>83820</xdr:rowOff>
                  </to>
                </anchor>
              </controlPr>
            </control>
          </mc:Choice>
        </mc:AlternateContent>
        <mc:AlternateContent xmlns:mc="http://schemas.openxmlformats.org/markup-compatibility/2006">
          <mc:Choice Requires="x14">
            <control shapeId="23612" r:id="rId46" name="Group Box 60">
              <controlPr defaultSize="0" autoFill="0" autoPict="0">
                <anchor moveWithCells="1">
                  <from>
                    <xdr:col>24</xdr:col>
                    <xdr:colOff>266700</xdr:colOff>
                    <xdr:row>43</xdr:row>
                    <xdr:rowOff>220980</xdr:rowOff>
                  </from>
                  <to>
                    <xdr:col>33</xdr:col>
                    <xdr:colOff>60960</xdr:colOff>
                    <xdr:row>45</xdr:row>
                    <xdr:rowOff>60960</xdr:rowOff>
                  </to>
                </anchor>
              </controlPr>
            </control>
          </mc:Choice>
        </mc:AlternateContent>
        <mc:AlternateContent xmlns:mc="http://schemas.openxmlformats.org/markup-compatibility/2006">
          <mc:Choice Requires="x14">
            <control shapeId="23613" r:id="rId47" name="Group Box 61">
              <controlPr defaultSize="0" autoFill="0" autoPict="0">
                <anchor moveWithCells="1">
                  <from>
                    <xdr:col>3</xdr:col>
                    <xdr:colOff>190500</xdr:colOff>
                    <xdr:row>47</xdr:row>
                    <xdr:rowOff>236220</xdr:rowOff>
                  </from>
                  <to>
                    <xdr:col>16</xdr:col>
                    <xdr:colOff>60960</xdr:colOff>
                    <xdr:row>49</xdr:row>
                    <xdr:rowOff>236220</xdr:rowOff>
                  </to>
                </anchor>
              </controlPr>
            </control>
          </mc:Choice>
        </mc:AlternateContent>
        <mc:AlternateContent xmlns:mc="http://schemas.openxmlformats.org/markup-compatibility/2006">
          <mc:Choice Requires="x14">
            <control shapeId="23614" r:id="rId48" name="Group Box 62">
              <controlPr defaultSize="0" autoFill="0" autoPict="0">
                <anchor moveWithCells="1">
                  <from>
                    <xdr:col>18</xdr:col>
                    <xdr:colOff>76200</xdr:colOff>
                    <xdr:row>47</xdr:row>
                    <xdr:rowOff>190500</xdr:rowOff>
                  </from>
                  <to>
                    <xdr:col>33</xdr:col>
                    <xdr:colOff>99060</xdr:colOff>
                    <xdr:row>49</xdr:row>
                    <xdr:rowOff>297180</xdr:rowOff>
                  </to>
                </anchor>
              </controlPr>
            </control>
          </mc:Choice>
        </mc:AlternateContent>
        <mc:AlternateContent xmlns:mc="http://schemas.openxmlformats.org/markup-compatibility/2006">
          <mc:Choice Requires="x14">
            <control shapeId="23615" r:id="rId49" name="Group Box 63">
              <controlPr defaultSize="0" autoFill="0" autoPict="0">
                <anchor moveWithCells="1">
                  <from>
                    <xdr:col>3</xdr:col>
                    <xdr:colOff>182880</xdr:colOff>
                    <xdr:row>48</xdr:row>
                    <xdr:rowOff>83820</xdr:rowOff>
                  </from>
                  <to>
                    <xdr:col>14</xdr:col>
                    <xdr:colOff>213360</xdr:colOff>
                    <xdr:row>50</xdr:row>
                    <xdr:rowOff>106680</xdr:rowOff>
                  </to>
                </anchor>
              </controlPr>
            </control>
          </mc:Choice>
        </mc:AlternateContent>
        <mc:AlternateContent xmlns:mc="http://schemas.openxmlformats.org/markup-compatibility/2006">
          <mc:Choice Requires="x14">
            <control shapeId="23616" r:id="rId50" name="Group Box 64">
              <controlPr defaultSize="0" autoFill="0" autoPict="0">
                <anchor moveWithCells="1">
                  <from>
                    <xdr:col>3</xdr:col>
                    <xdr:colOff>160020</xdr:colOff>
                    <xdr:row>50</xdr:row>
                    <xdr:rowOff>190500</xdr:rowOff>
                  </from>
                  <to>
                    <xdr:col>14</xdr:col>
                    <xdr:colOff>289560</xdr:colOff>
                    <xdr:row>52</xdr:row>
                    <xdr:rowOff>99060</xdr:rowOff>
                  </to>
                </anchor>
              </controlPr>
            </control>
          </mc:Choice>
        </mc:AlternateContent>
        <mc:AlternateContent xmlns:mc="http://schemas.openxmlformats.org/markup-compatibility/2006">
          <mc:Choice Requires="x14">
            <control shapeId="23617" r:id="rId51" name="Group Box 65">
              <controlPr defaultSize="0" autoFill="0" autoPict="0">
                <anchor moveWithCells="1">
                  <from>
                    <xdr:col>3</xdr:col>
                    <xdr:colOff>121920</xdr:colOff>
                    <xdr:row>51</xdr:row>
                    <xdr:rowOff>144780</xdr:rowOff>
                  </from>
                  <to>
                    <xdr:col>14</xdr:col>
                    <xdr:colOff>213360</xdr:colOff>
                    <xdr:row>53</xdr:row>
                    <xdr:rowOff>106680</xdr:rowOff>
                  </to>
                </anchor>
              </controlPr>
            </control>
          </mc:Choice>
        </mc:AlternateContent>
        <mc:AlternateContent xmlns:mc="http://schemas.openxmlformats.org/markup-compatibility/2006">
          <mc:Choice Requires="x14">
            <control shapeId="23618" r:id="rId52" name="Group Box 66">
              <controlPr defaultSize="0" autoFill="0" autoPict="0">
                <anchor moveWithCells="1">
                  <from>
                    <xdr:col>3</xdr:col>
                    <xdr:colOff>137160</xdr:colOff>
                    <xdr:row>52</xdr:row>
                    <xdr:rowOff>137160</xdr:rowOff>
                  </from>
                  <to>
                    <xdr:col>14</xdr:col>
                    <xdr:colOff>289560</xdr:colOff>
                    <xdr:row>54</xdr:row>
                    <xdr:rowOff>137160</xdr:rowOff>
                  </to>
                </anchor>
              </controlPr>
            </control>
          </mc:Choice>
        </mc:AlternateContent>
        <mc:AlternateContent xmlns:mc="http://schemas.openxmlformats.org/markup-compatibility/2006">
          <mc:Choice Requires="x14">
            <control shapeId="23640" r:id="rId53" name="Option Button 88">
              <controlPr defaultSize="0" autoFill="0" autoLine="0" autoPict="0">
                <anchor moveWithCells="1">
                  <from>
                    <xdr:col>18</xdr:col>
                    <xdr:colOff>137160</xdr:colOff>
                    <xdr:row>3</xdr:row>
                    <xdr:rowOff>99060</xdr:rowOff>
                  </from>
                  <to>
                    <xdr:col>23</xdr:col>
                    <xdr:colOff>144780</xdr:colOff>
                    <xdr:row>3</xdr:row>
                    <xdr:rowOff>335280</xdr:rowOff>
                  </to>
                </anchor>
              </controlPr>
            </control>
          </mc:Choice>
        </mc:AlternateContent>
        <mc:AlternateContent xmlns:mc="http://schemas.openxmlformats.org/markup-compatibility/2006">
          <mc:Choice Requires="x14">
            <control shapeId="23669" r:id="rId54" name="Option Button 117">
              <controlPr defaultSize="0" autoFill="0" autoLine="0" autoPict="0">
                <anchor moveWithCells="1">
                  <from>
                    <xdr:col>8</xdr:col>
                    <xdr:colOff>213360</xdr:colOff>
                    <xdr:row>47</xdr:row>
                    <xdr:rowOff>60960</xdr:rowOff>
                  </from>
                  <to>
                    <xdr:col>10</xdr:col>
                    <xdr:colOff>228600</xdr:colOff>
                    <xdr:row>47</xdr:row>
                    <xdr:rowOff>228600</xdr:rowOff>
                  </to>
                </anchor>
              </controlPr>
            </control>
          </mc:Choice>
        </mc:AlternateContent>
        <mc:AlternateContent xmlns:mc="http://schemas.openxmlformats.org/markup-compatibility/2006">
          <mc:Choice Requires="x14">
            <control shapeId="23670" r:id="rId55" name="Option Button 118">
              <controlPr defaultSize="0" autoFill="0" autoLine="0" autoPict="0">
                <anchor moveWithCells="1">
                  <from>
                    <xdr:col>10</xdr:col>
                    <xdr:colOff>137160</xdr:colOff>
                    <xdr:row>47</xdr:row>
                    <xdr:rowOff>60960</xdr:rowOff>
                  </from>
                  <to>
                    <xdr:col>12</xdr:col>
                    <xdr:colOff>274320</xdr:colOff>
                    <xdr:row>47</xdr:row>
                    <xdr:rowOff>228600</xdr:rowOff>
                  </to>
                </anchor>
              </controlPr>
            </control>
          </mc:Choice>
        </mc:AlternateContent>
        <mc:AlternateContent xmlns:mc="http://schemas.openxmlformats.org/markup-compatibility/2006">
          <mc:Choice Requires="x14">
            <control shapeId="23673" r:id="rId56" name="Option Button 121">
              <controlPr defaultSize="0" autoFill="0" autoLine="0" autoPict="0">
                <anchor moveWithCells="1">
                  <from>
                    <xdr:col>17</xdr:col>
                    <xdr:colOff>350520</xdr:colOff>
                    <xdr:row>47</xdr:row>
                    <xdr:rowOff>60960</xdr:rowOff>
                  </from>
                  <to>
                    <xdr:col>20</xdr:col>
                    <xdr:colOff>0</xdr:colOff>
                    <xdr:row>47</xdr:row>
                    <xdr:rowOff>228600</xdr:rowOff>
                  </to>
                </anchor>
              </controlPr>
            </control>
          </mc:Choice>
        </mc:AlternateContent>
        <mc:AlternateContent xmlns:mc="http://schemas.openxmlformats.org/markup-compatibility/2006">
          <mc:Choice Requires="x14">
            <control shapeId="23674" r:id="rId57" name="Option Button 122">
              <controlPr defaultSize="0" autoFill="0" autoLine="0" autoPict="0">
                <anchor moveWithCells="1">
                  <from>
                    <xdr:col>20</xdr:col>
                    <xdr:colOff>68580</xdr:colOff>
                    <xdr:row>47</xdr:row>
                    <xdr:rowOff>60960</xdr:rowOff>
                  </from>
                  <to>
                    <xdr:col>22</xdr:col>
                    <xdr:colOff>175260</xdr:colOff>
                    <xdr:row>47</xdr:row>
                    <xdr:rowOff>228600</xdr:rowOff>
                  </to>
                </anchor>
              </controlPr>
            </control>
          </mc:Choice>
        </mc:AlternateContent>
        <mc:AlternateContent xmlns:mc="http://schemas.openxmlformats.org/markup-compatibility/2006">
          <mc:Choice Requires="x14">
            <control shapeId="23675" r:id="rId58" name="Group Box 123">
              <controlPr defaultSize="0" autoFill="0" autoPict="0">
                <anchor moveWithCells="1">
                  <from>
                    <xdr:col>8</xdr:col>
                    <xdr:colOff>22860</xdr:colOff>
                    <xdr:row>47</xdr:row>
                    <xdr:rowOff>22860</xdr:rowOff>
                  </from>
                  <to>
                    <xdr:col>13</xdr:col>
                    <xdr:colOff>190500</xdr:colOff>
                    <xdr:row>47</xdr:row>
                    <xdr:rowOff>266700</xdr:rowOff>
                  </to>
                </anchor>
              </controlPr>
            </control>
          </mc:Choice>
        </mc:AlternateContent>
        <mc:AlternateContent xmlns:mc="http://schemas.openxmlformats.org/markup-compatibility/2006">
          <mc:Choice Requires="x14">
            <control shapeId="23676" r:id="rId59" name="Group Box 124">
              <controlPr defaultSize="0" autoFill="0" autoPict="0">
                <anchor moveWithCells="1">
                  <from>
                    <xdr:col>17</xdr:col>
                    <xdr:colOff>121920</xdr:colOff>
                    <xdr:row>47</xdr:row>
                    <xdr:rowOff>0</xdr:rowOff>
                  </from>
                  <to>
                    <xdr:col>26</xdr:col>
                    <xdr:colOff>228600</xdr:colOff>
                    <xdr:row>48</xdr:row>
                    <xdr:rowOff>91440</xdr:rowOff>
                  </to>
                </anchor>
              </controlPr>
            </control>
          </mc:Choice>
        </mc:AlternateContent>
        <mc:AlternateContent xmlns:mc="http://schemas.openxmlformats.org/markup-compatibility/2006">
          <mc:Choice Requires="x14">
            <control shapeId="23692" r:id="rId60" name="Group Box 140">
              <controlPr defaultSize="0" autoFill="0" autoPict="0">
                <anchor moveWithCells="1">
                  <from>
                    <xdr:col>3</xdr:col>
                    <xdr:colOff>190500</xdr:colOff>
                    <xdr:row>46</xdr:row>
                    <xdr:rowOff>0</xdr:rowOff>
                  </from>
                  <to>
                    <xdr:col>16</xdr:col>
                    <xdr:colOff>60960</xdr:colOff>
                    <xdr:row>48</xdr:row>
                    <xdr:rowOff>7620</xdr:rowOff>
                  </to>
                </anchor>
              </controlPr>
            </control>
          </mc:Choice>
        </mc:AlternateContent>
        <mc:AlternateContent xmlns:mc="http://schemas.openxmlformats.org/markup-compatibility/2006">
          <mc:Choice Requires="x14">
            <control shapeId="23693" r:id="rId61" name="Group Box 141">
              <controlPr defaultSize="0" autoFill="0" autoPict="0">
                <anchor moveWithCells="1">
                  <from>
                    <xdr:col>18</xdr:col>
                    <xdr:colOff>76200</xdr:colOff>
                    <xdr:row>46</xdr:row>
                    <xdr:rowOff>0</xdr:rowOff>
                  </from>
                  <to>
                    <xdr:col>33</xdr:col>
                    <xdr:colOff>99060</xdr:colOff>
                    <xdr:row>48</xdr:row>
                    <xdr:rowOff>99060</xdr:rowOff>
                  </to>
                </anchor>
              </controlPr>
            </control>
          </mc:Choice>
        </mc:AlternateContent>
        <mc:AlternateContent xmlns:mc="http://schemas.openxmlformats.org/markup-compatibility/2006">
          <mc:Choice Requires="x14">
            <control shapeId="23694" r:id="rId62" name="Group Box 142">
              <controlPr defaultSize="0" autoFill="0" autoPict="0">
                <anchor moveWithCells="1">
                  <from>
                    <xdr:col>17</xdr:col>
                    <xdr:colOff>121920</xdr:colOff>
                    <xdr:row>46</xdr:row>
                    <xdr:rowOff>0</xdr:rowOff>
                  </from>
                  <to>
                    <xdr:col>26</xdr:col>
                    <xdr:colOff>236220</xdr:colOff>
                    <xdr:row>47</xdr:row>
                    <xdr:rowOff>251460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imeMode="halfAlpha" xr:uid="{00000000-0002-0000-0000-000002000000}">
          <x14:formula1>
            <xm:f>リスト!$A$7:$A$21</xm:f>
          </x14:formula1>
          <xm:sqref>K7:L7 K9:L25</xm:sqref>
        </x14:dataValidation>
        <x14:dataValidation type="list" xr:uid="{00000000-0002-0000-0000-000003000000}">
          <x14:formula1>
            <xm:f>リスト!$A$3:$A$17</xm:f>
          </x14:formula1>
          <xm:sqref>I7:J7 I9:J25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D7FAB-9B70-463E-88AC-D4EB37A71DEB}">
  <sheetPr>
    <pageSetUpPr fitToPage="1"/>
  </sheetPr>
  <dimension ref="A1:AM68"/>
  <sheetViews>
    <sheetView zoomScaleNormal="100" workbookViewId="0">
      <selection activeCell="AK4" sqref="AK4"/>
    </sheetView>
  </sheetViews>
  <sheetFormatPr defaultColWidth="3.6640625" defaultRowHeight="20.399999999999999" customHeight="1"/>
  <cols>
    <col min="1" max="14" width="3.77734375" style="11" customWidth="1"/>
    <col min="15" max="15" width="4.6640625" style="11" customWidth="1"/>
    <col min="16" max="16" width="3.77734375" style="11" customWidth="1"/>
    <col min="17" max="18" width="5.33203125" style="11" customWidth="1"/>
    <col min="19" max="27" width="3.77734375" style="11" customWidth="1"/>
    <col min="28" max="31" width="3.33203125" style="11" customWidth="1"/>
    <col min="32" max="32" width="16.109375" style="126" hidden="1" customWidth="1"/>
    <col min="33" max="33" width="8.88671875" style="122" hidden="1" customWidth="1"/>
    <col min="34" max="34" width="3.44140625" style="193" customWidth="1"/>
    <col min="35" max="35" width="2.44140625" style="193" customWidth="1"/>
    <col min="36" max="36" width="3.6640625" style="193" customWidth="1"/>
    <col min="37" max="37" width="3.6640625" style="125" customWidth="1"/>
    <col min="38" max="38" width="5.88671875" style="125" bestFit="1" customWidth="1"/>
    <col min="39" max="16384" width="3.6640625" style="125"/>
  </cols>
  <sheetData>
    <row r="1" spans="1:39" ht="22.8">
      <c r="A1" s="534" t="s">
        <v>277</v>
      </c>
      <c r="B1" s="534"/>
      <c r="C1" s="534"/>
      <c r="D1" s="534"/>
      <c r="E1" s="534"/>
      <c r="F1" s="534"/>
      <c r="G1" s="534"/>
      <c r="H1" s="534"/>
      <c r="I1" s="534"/>
      <c r="J1" s="534"/>
      <c r="K1" s="534"/>
      <c r="L1" s="534"/>
      <c r="M1" s="534"/>
      <c r="N1" s="536" t="s">
        <v>352</v>
      </c>
      <c r="O1" s="536"/>
      <c r="P1" s="536"/>
      <c r="Q1" s="536"/>
      <c r="R1" s="536"/>
      <c r="S1" s="536"/>
      <c r="T1" s="536"/>
      <c r="U1" s="536"/>
      <c r="V1" s="536"/>
      <c r="W1" s="536"/>
      <c r="X1" s="536"/>
      <c r="Y1" s="536"/>
      <c r="Z1" s="535" t="s">
        <v>278</v>
      </c>
      <c r="AA1" s="535"/>
      <c r="AB1" s="535"/>
      <c r="AC1" s="535"/>
      <c r="AD1" s="535"/>
      <c r="AE1" s="535"/>
      <c r="AF1" s="123"/>
    </row>
    <row r="2" spans="1:39" ht="18" customHeight="1" thickBot="1">
      <c r="A2" s="500" t="s">
        <v>367</v>
      </c>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2"/>
      <c r="AF2" s="123"/>
      <c r="AG2" s="124"/>
      <c r="AM2" s="194"/>
    </row>
    <row r="3" spans="1:39" ht="30" customHeight="1">
      <c r="A3" s="503" t="s">
        <v>22</v>
      </c>
      <c r="B3" s="504"/>
      <c r="C3" s="504"/>
      <c r="D3" s="505"/>
      <c r="E3" s="506" t="s">
        <v>322</v>
      </c>
      <c r="F3" s="507"/>
      <c r="G3" s="507"/>
      <c r="H3" s="507"/>
      <c r="I3" s="507"/>
      <c r="J3" s="507"/>
      <c r="K3" s="507"/>
      <c r="L3" s="507"/>
      <c r="M3" s="507"/>
      <c r="N3" s="507"/>
      <c r="O3" s="508" t="s">
        <v>0</v>
      </c>
      <c r="P3" s="509"/>
      <c r="Q3" s="509"/>
      <c r="R3" s="510"/>
      <c r="S3" s="511">
        <v>1</v>
      </c>
      <c r="T3" s="512"/>
      <c r="U3" s="512"/>
      <c r="V3" s="512"/>
      <c r="W3" s="512"/>
      <c r="X3" s="513"/>
      <c r="Y3" s="514" t="s">
        <v>99</v>
      </c>
      <c r="Z3" s="515"/>
      <c r="AA3" s="516"/>
      <c r="AB3" s="517">
        <v>44652</v>
      </c>
      <c r="AC3" s="518"/>
      <c r="AD3" s="518"/>
      <c r="AE3" s="519"/>
      <c r="AF3" s="130" t="s">
        <v>19</v>
      </c>
      <c r="AG3" s="175">
        <v>1</v>
      </c>
    </row>
    <row r="4" spans="1:39" ht="35.1" customHeight="1" thickBot="1">
      <c r="A4" s="477" t="s">
        <v>42</v>
      </c>
      <c r="B4" s="478"/>
      <c r="C4" s="478"/>
      <c r="D4" s="479"/>
      <c r="E4" s="480"/>
      <c r="F4" s="481"/>
      <c r="G4" s="481"/>
      <c r="H4" s="481"/>
      <c r="I4" s="481"/>
      <c r="J4" s="481"/>
      <c r="K4" s="481"/>
      <c r="L4" s="481"/>
      <c r="M4" s="481"/>
      <c r="N4" s="481"/>
      <c r="O4" s="481"/>
      <c r="P4" s="481"/>
      <c r="Q4" s="481"/>
      <c r="R4" s="481"/>
      <c r="S4" s="481"/>
      <c r="T4" s="481"/>
      <c r="U4" s="481"/>
      <c r="V4" s="481"/>
      <c r="W4" s="481"/>
      <c r="X4" s="482"/>
      <c r="Y4" s="483" t="s">
        <v>43</v>
      </c>
      <c r="Z4" s="484"/>
      <c r="AA4" s="485"/>
      <c r="AB4" s="481"/>
      <c r="AC4" s="481"/>
      <c r="AD4" s="481"/>
      <c r="AE4" s="486"/>
      <c r="AF4" s="130" t="s">
        <v>48</v>
      </c>
      <c r="AG4" s="175">
        <v>1</v>
      </c>
    </row>
    <row r="5" spans="1:39" ht="10.5" customHeight="1" thickBot="1">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125"/>
      <c r="AI5" s="125"/>
    </row>
    <row r="6" spans="1:39" ht="22.2" customHeight="1" thickBot="1">
      <c r="A6" s="487"/>
      <c r="B6" s="488"/>
      <c r="C6" s="489" t="s">
        <v>5</v>
      </c>
      <c r="D6" s="490"/>
      <c r="E6" s="491" t="s">
        <v>6</v>
      </c>
      <c r="F6" s="490"/>
      <c r="G6" s="491" t="s">
        <v>7</v>
      </c>
      <c r="H6" s="490"/>
      <c r="I6" s="492" t="s">
        <v>138</v>
      </c>
      <c r="J6" s="493"/>
      <c r="K6" s="494" t="s">
        <v>139</v>
      </c>
      <c r="L6" s="493"/>
      <c r="M6" s="491" t="s">
        <v>96</v>
      </c>
      <c r="N6" s="489"/>
      <c r="O6" s="495" t="s">
        <v>136</v>
      </c>
      <c r="P6" s="496"/>
      <c r="Q6" s="496"/>
      <c r="R6" s="496"/>
      <c r="S6" s="496"/>
      <c r="T6" s="496"/>
      <c r="U6" s="496"/>
      <c r="V6" s="496"/>
      <c r="W6" s="496"/>
      <c r="X6" s="496"/>
      <c r="Y6" s="496"/>
      <c r="Z6" s="496"/>
      <c r="AA6" s="497"/>
      <c r="AB6" s="495" t="s">
        <v>8</v>
      </c>
      <c r="AC6" s="497"/>
      <c r="AD6" s="498" t="s">
        <v>9</v>
      </c>
      <c r="AE6" s="499"/>
      <c r="AG6" s="127"/>
      <c r="AH6" s="195"/>
    </row>
    <row r="7" spans="1:39" ht="36" customHeight="1">
      <c r="A7" s="442" t="s">
        <v>10</v>
      </c>
      <c r="B7" s="443"/>
      <c r="C7" s="465" t="s">
        <v>358</v>
      </c>
      <c r="D7" s="466"/>
      <c r="E7" s="467" t="s">
        <v>359</v>
      </c>
      <c r="F7" s="466"/>
      <c r="G7" s="467" t="s">
        <v>360</v>
      </c>
      <c r="H7" s="466"/>
      <c r="I7" s="468">
        <v>0.41666666666666702</v>
      </c>
      <c r="J7" s="469"/>
      <c r="K7" s="468">
        <v>0.5</v>
      </c>
      <c r="L7" s="469"/>
      <c r="M7" s="472">
        <v>1104</v>
      </c>
      <c r="N7" s="473"/>
      <c r="O7" s="424" t="str">
        <f>IF($M$7="","",VLOOKUP($M$7,科目コード!$A:$E,2,FALSE))</f>
        <v>講義</v>
      </c>
      <c r="P7" s="425"/>
      <c r="Q7" s="474" t="str">
        <f>IF($M$7="","",VLOOKUP($M$7,科目コード!$A:$F,3,FALSE))</f>
        <v>2時間（金曜日実施不可）</v>
      </c>
      <c r="R7" s="475"/>
      <c r="S7" s="427" t="str">
        <f>IF($M$7="","",VLOOKUP($M$7,科目コード!$A:$F,4,FALSE))</f>
        <v>高齢者のための介護予防入門</v>
      </c>
      <c r="T7" s="428"/>
      <c r="U7" s="428"/>
      <c r="V7" s="428"/>
      <c r="W7" s="428"/>
      <c r="X7" s="428"/>
      <c r="Y7" s="428"/>
      <c r="Z7" s="428"/>
      <c r="AA7" s="429"/>
      <c r="AB7" s="460">
        <f>IF($M$7="","",VLOOKUP($M$7,科目コード!$A:$F,5,FALSE))</f>
        <v>40</v>
      </c>
      <c r="AC7" s="461"/>
      <c r="AD7" s="470">
        <v>40</v>
      </c>
      <c r="AE7" s="471"/>
      <c r="AF7" s="128"/>
      <c r="AG7" s="10"/>
      <c r="AK7" s="193"/>
    </row>
    <row r="8" spans="1:39" ht="24.9" hidden="1" customHeight="1">
      <c r="A8" s="444"/>
      <c r="B8" s="286"/>
      <c r="C8" s="456" t="str">
        <f t="shared" ref="C8" si="0">IFERROR(IF(AND(VALUE(TEXT(C7,"M"))&gt;=1, VALUE(TEXT(C7,"M"))&lt;4),MID($A$2,FIND("年度",$A$2)-4,4) + 1 &amp;"/"&amp;TEXT(C7,"M/D"),MID($A$2,FIND("年度",$A$2)-4,4) &amp;"/"&amp;TEXT(C7,"M/D")),"")</f>
        <v/>
      </c>
      <c r="D8" s="455"/>
      <c r="E8" s="455" t="str">
        <f t="shared" ref="E8" si="1">IFERROR(IF(AND(VALUE(TEXT(E7,"M"))&gt;=1, VALUE(TEXT(E7,"M"))&lt;4),MID($A$2,FIND("年度",$A$2)-4,4) + 1 &amp;"/"&amp;TEXT(E7,"M/D"),MID($A$2,FIND("年度",$A$2)-4,4) &amp;"/"&amp;TEXT(E7,"M/D")),"")</f>
        <v/>
      </c>
      <c r="F8" s="455"/>
      <c r="G8" s="455" t="str">
        <f>IFERROR(IF(AND(VALUE(TEXT(G7,"M"))&gt;=1, VALUE(TEXT(G7,"M"))&lt;4),MID($A$2,FIND("年度",$A$2)-4,4) + 1 &amp;"/"&amp;TEXT(G7,"M/D"),MID($A$2,FIND("年度",$A$2)-4,4) &amp;"/"&amp;TEXT(G7,"M/D")),"")</f>
        <v/>
      </c>
      <c r="H8" s="455"/>
      <c r="I8" s="455"/>
      <c r="J8" s="455"/>
      <c r="K8" s="455"/>
      <c r="L8" s="455"/>
      <c r="M8" s="455"/>
      <c r="N8" s="476"/>
      <c r="O8" s="424" t="str">
        <f>IF($M$7="","",VLOOKUP($M$7,科目コード!$A:$E,2,FALSE))</f>
        <v>講義</v>
      </c>
      <c r="P8" s="425"/>
      <c r="Q8" s="413" t="s">
        <v>209</v>
      </c>
      <c r="R8" s="414"/>
      <c r="S8" s="415"/>
      <c r="T8" s="415"/>
      <c r="U8" s="415"/>
      <c r="V8" s="415"/>
      <c r="W8" s="415"/>
      <c r="X8" s="415"/>
      <c r="Y8" s="415"/>
      <c r="Z8" s="415"/>
      <c r="AA8" s="415"/>
      <c r="AB8" s="416"/>
      <c r="AC8" s="417"/>
      <c r="AD8" s="418"/>
      <c r="AE8" s="419"/>
      <c r="AG8" s="10"/>
      <c r="AI8" s="127"/>
    </row>
    <row r="9" spans="1:39" ht="36" customHeight="1">
      <c r="A9" s="444"/>
      <c r="B9" s="286"/>
      <c r="C9" s="457" t="s">
        <v>356</v>
      </c>
      <c r="D9" s="458"/>
      <c r="E9" s="459" t="s">
        <v>357</v>
      </c>
      <c r="F9" s="458"/>
      <c r="G9" s="459" t="s">
        <v>368</v>
      </c>
      <c r="H9" s="458"/>
      <c r="I9" s="420">
        <v>0.54166666666666696</v>
      </c>
      <c r="J9" s="450"/>
      <c r="K9" s="420">
        <v>0.625</v>
      </c>
      <c r="L9" s="421"/>
      <c r="M9" s="464">
        <v>1107</v>
      </c>
      <c r="N9" s="423"/>
      <c r="O9" s="424" t="str">
        <f>IF($M$9="","",VLOOKUP($M$7,科目コード!$A:$E,2,FALSE))</f>
        <v>講義</v>
      </c>
      <c r="P9" s="425"/>
      <c r="Q9" s="426" t="str">
        <f>IF($M$9="","",VLOOKUP($M$9,科目コード!$A:$F,3,FALSE))</f>
        <v>2時間</v>
      </c>
      <c r="R9" s="425"/>
      <c r="S9" s="427" t="str">
        <f>IF($M$9="","",VLOOKUP($M$9,科目コード!$A:$F,4,FALSE))</f>
        <v>高齢者の健康寿命を延ばす食生活</v>
      </c>
      <c r="T9" s="428"/>
      <c r="U9" s="428"/>
      <c r="V9" s="428"/>
      <c r="W9" s="428"/>
      <c r="X9" s="428"/>
      <c r="Y9" s="428"/>
      <c r="Z9" s="428"/>
      <c r="AA9" s="429"/>
      <c r="AB9" s="460">
        <f>IF($M$9="","",VLOOKUP($M$9,科目コード!$A:$F,5,FALSE))</f>
        <v>40</v>
      </c>
      <c r="AC9" s="461"/>
      <c r="AD9" s="409">
        <v>40</v>
      </c>
      <c r="AE9" s="410"/>
      <c r="AF9" s="128"/>
      <c r="AG9" s="10"/>
    </row>
    <row r="10" spans="1:39" ht="24.9" hidden="1" customHeight="1">
      <c r="A10" s="162"/>
      <c r="B10" s="161"/>
      <c r="C10" s="103"/>
      <c r="D10" s="104"/>
      <c r="E10" s="104"/>
      <c r="F10" s="104"/>
      <c r="G10" s="104"/>
      <c r="H10" s="104"/>
      <c r="I10" s="186"/>
      <c r="J10" s="186"/>
      <c r="K10" s="186"/>
      <c r="L10" s="186"/>
      <c r="M10" s="104"/>
      <c r="N10" s="105"/>
      <c r="O10" s="424" t="str">
        <f>IF($M$7="","",VLOOKUP($M$7,科目コード!$A:$E,2,FALSE))</f>
        <v>講義</v>
      </c>
      <c r="P10" s="425"/>
      <c r="Q10" s="413" t="s">
        <v>210</v>
      </c>
      <c r="R10" s="414"/>
      <c r="S10" s="415"/>
      <c r="T10" s="415"/>
      <c r="U10" s="415"/>
      <c r="V10" s="415"/>
      <c r="W10" s="415"/>
      <c r="X10" s="415"/>
      <c r="Y10" s="415"/>
      <c r="Z10" s="415"/>
      <c r="AA10" s="415"/>
      <c r="AB10" s="416"/>
      <c r="AC10" s="417"/>
      <c r="AD10" s="462"/>
      <c r="AE10" s="463"/>
      <c r="AF10" s="128"/>
    </row>
    <row r="11" spans="1:39" ht="36" customHeight="1">
      <c r="A11" s="442" t="s">
        <v>11</v>
      </c>
      <c r="B11" s="443"/>
      <c r="C11" s="447" t="s">
        <v>361</v>
      </c>
      <c r="D11" s="448"/>
      <c r="E11" s="449" t="s">
        <v>362</v>
      </c>
      <c r="F11" s="448"/>
      <c r="G11" s="449" t="s">
        <v>363</v>
      </c>
      <c r="H11" s="448"/>
      <c r="I11" s="420">
        <v>0.41666666666666702</v>
      </c>
      <c r="J11" s="450"/>
      <c r="K11" s="420">
        <v>0.5</v>
      </c>
      <c r="L11" s="421"/>
      <c r="M11" s="422">
        <v>1109</v>
      </c>
      <c r="N11" s="423"/>
      <c r="O11" s="424" t="str">
        <f>IF($M$11="","",VLOOKUP($M$11,科目コード!$A:$F,2,FALSE))</f>
        <v>講義</v>
      </c>
      <c r="P11" s="425"/>
      <c r="Q11" s="426" t="str">
        <f>IF($M$11="","",VLOOKUP($M$11,科目コード!$A:$F,3,FALSE))</f>
        <v>2時間</v>
      </c>
      <c r="R11" s="424"/>
      <c r="S11" s="427" t="str">
        <f>IF($M$11="","",VLOOKUP($M$11,科目コード!$A:$F,4,FALSE))</f>
        <v>家庭で使える福祉用具</v>
      </c>
      <c r="T11" s="428"/>
      <c r="U11" s="428"/>
      <c r="V11" s="428"/>
      <c r="W11" s="428"/>
      <c r="X11" s="428"/>
      <c r="Y11" s="428"/>
      <c r="Z11" s="428"/>
      <c r="AA11" s="429"/>
      <c r="AB11" s="460">
        <f>IF($M$11="","",VLOOKUP($M$11,科目コード!$A:$F,5,FALSE))</f>
        <v>40</v>
      </c>
      <c r="AC11" s="461"/>
      <c r="AD11" s="409">
        <v>40</v>
      </c>
      <c r="AE11" s="410"/>
      <c r="AF11" s="128"/>
      <c r="AG11" s="129"/>
    </row>
    <row r="12" spans="1:39" ht="24.9" hidden="1" customHeight="1">
      <c r="A12" s="444"/>
      <c r="B12" s="286"/>
      <c r="C12" s="456" t="str">
        <f t="shared" ref="C12" si="2">IFERROR(IF(AND(VALUE(TEXT(C11,"M"))&gt;=1, VALUE(TEXT(C11,"M"))&lt;4),MID($A$2,FIND("年度",$A$2)-4,4) + 1 &amp;"/"&amp;TEXT(C11,"M/D"),MID($A$2,FIND("年度",$A$2)-4,4) &amp;"/"&amp;TEXT(C11,"M/D")),"")</f>
        <v/>
      </c>
      <c r="D12" s="455"/>
      <c r="E12" s="455" t="str">
        <f t="shared" ref="E12" si="3">IFERROR(IF(AND(VALUE(TEXT(E11,"M"))&gt;=1, VALUE(TEXT(E11,"M"))&lt;4),MID($A$2,FIND("年度",$A$2)-4,4) + 1 &amp;"/"&amp;TEXT(E11,"M/D"),MID($A$2,FIND("年度",$A$2)-4,4) &amp;"/"&amp;TEXT(E11,"M/D")),"")</f>
        <v/>
      </c>
      <c r="F12" s="455"/>
      <c r="G12" s="455" t="str">
        <f t="shared" ref="G12" si="4">IFERROR(IF(AND(VALUE(TEXT(G11,"M"))&gt;=1, VALUE(TEXT(G11,"M"))&lt;4),MID($A$2,FIND("年度",$A$2)-4,4) + 1 &amp;"/"&amp;TEXT(G11,"M/D"),MID($A$2,FIND("年度",$A$2)-4,4) &amp;"/"&amp;TEXT(G11,"M/D")),"")</f>
        <v/>
      </c>
      <c r="H12" s="455"/>
      <c r="I12" s="186"/>
      <c r="J12" s="186"/>
      <c r="K12" s="186"/>
      <c r="L12" s="186"/>
      <c r="M12" s="104"/>
      <c r="N12" s="105"/>
      <c r="O12" s="411"/>
      <c r="P12" s="412"/>
      <c r="Q12" s="413" t="s">
        <v>211</v>
      </c>
      <c r="R12" s="414"/>
      <c r="S12" s="415"/>
      <c r="T12" s="415"/>
      <c r="U12" s="415"/>
      <c r="V12" s="415"/>
      <c r="W12" s="415"/>
      <c r="X12" s="415"/>
      <c r="Y12" s="415"/>
      <c r="Z12" s="415"/>
      <c r="AA12" s="415"/>
      <c r="AB12" s="416"/>
      <c r="AC12" s="417"/>
      <c r="AD12" s="418"/>
      <c r="AE12" s="419"/>
    </row>
    <row r="13" spans="1:39" ht="36" customHeight="1">
      <c r="A13" s="444"/>
      <c r="B13" s="286"/>
      <c r="C13" s="457" t="s">
        <v>356</v>
      </c>
      <c r="D13" s="458"/>
      <c r="E13" s="459" t="s">
        <v>357</v>
      </c>
      <c r="F13" s="458"/>
      <c r="G13" s="459" t="s">
        <v>368</v>
      </c>
      <c r="H13" s="458"/>
      <c r="I13" s="420">
        <v>0.54166666666666696</v>
      </c>
      <c r="J13" s="450"/>
      <c r="K13" s="420">
        <v>0.625</v>
      </c>
      <c r="L13" s="421"/>
      <c r="M13" s="422">
        <v>1201</v>
      </c>
      <c r="N13" s="423"/>
      <c r="O13" s="424" t="str">
        <f>IF($M$13="","",VLOOKUP($M$13,科目コード!$A:$F,2,FALSE))</f>
        <v>演習</v>
      </c>
      <c r="P13" s="425"/>
      <c r="Q13" s="426" t="str">
        <f>IF($M$13="","",VLOOKUP($M$13,科目コード!$A:$F,3,FALSE))</f>
        <v>2時間</v>
      </c>
      <c r="R13" s="424"/>
      <c r="S13" s="427" t="str">
        <f>IF($M$13="","",VLOOKUP($M$13,科目コード!$A:$F,4,FALSE))</f>
        <v>口腔機能向上～健康寿命を延ばす口腔ケア～</v>
      </c>
      <c r="T13" s="428"/>
      <c r="U13" s="428"/>
      <c r="V13" s="428"/>
      <c r="W13" s="428"/>
      <c r="X13" s="428"/>
      <c r="Y13" s="428"/>
      <c r="Z13" s="428"/>
      <c r="AA13" s="429"/>
      <c r="AB13" s="460">
        <f>IF($M$13="","",VLOOKUP($M$13,科目コード!$A:$F,5,FALSE))</f>
        <v>40</v>
      </c>
      <c r="AC13" s="461"/>
      <c r="AD13" s="409">
        <v>40</v>
      </c>
      <c r="AE13" s="410"/>
      <c r="AF13" s="128"/>
      <c r="AG13" s="129"/>
    </row>
    <row r="14" spans="1:39" ht="24.9" hidden="1" customHeight="1">
      <c r="A14" s="162"/>
      <c r="B14" s="161"/>
      <c r="C14" s="187"/>
      <c r="D14" s="188"/>
      <c r="E14" s="188"/>
      <c r="F14" s="188"/>
      <c r="G14" s="188"/>
      <c r="H14" s="188"/>
      <c r="I14" s="189"/>
      <c r="J14" s="189"/>
      <c r="K14" s="189"/>
      <c r="L14" s="189"/>
      <c r="M14" s="188"/>
      <c r="N14" s="190"/>
      <c r="O14" s="411"/>
      <c r="P14" s="412"/>
      <c r="Q14" s="413" t="s">
        <v>212</v>
      </c>
      <c r="R14" s="414"/>
      <c r="S14" s="415"/>
      <c r="T14" s="415"/>
      <c r="U14" s="415"/>
      <c r="V14" s="415"/>
      <c r="W14" s="415"/>
      <c r="X14" s="415"/>
      <c r="Y14" s="415"/>
      <c r="Z14" s="415"/>
      <c r="AA14" s="415"/>
      <c r="AB14" s="416"/>
      <c r="AC14" s="417"/>
      <c r="AD14" s="418"/>
      <c r="AE14" s="419"/>
    </row>
    <row r="15" spans="1:39" ht="36" customHeight="1">
      <c r="A15" s="442" t="s">
        <v>12</v>
      </c>
      <c r="B15" s="443"/>
      <c r="C15" s="447" t="s">
        <v>364</v>
      </c>
      <c r="D15" s="448"/>
      <c r="E15" s="449" t="s">
        <v>365</v>
      </c>
      <c r="F15" s="448"/>
      <c r="G15" s="449" t="s">
        <v>366</v>
      </c>
      <c r="H15" s="448"/>
      <c r="I15" s="420">
        <v>0.41666666666666702</v>
      </c>
      <c r="J15" s="450"/>
      <c r="K15" s="420">
        <v>0.5</v>
      </c>
      <c r="L15" s="421"/>
      <c r="M15" s="422">
        <v>1202</v>
      </c>
      <c r="N15" s="423"/>
      <c r="O15" s="424" t="str">
        <f>IF($M$15="","",VLOOKUP($M$15,科目コード!$A:$F,2,FALSE))</f>
        <v>演習</v>
      </c>
      <c r="P15" s="425"/>
      <c r="Q15" s="426" t="str">
        <f>IF($M$15="","",VLOOKUP($M$15,科目コード!$A:$F,3,FALSE))</f>
        <v>2時間</v>
      </c>
      <c r="R15" s="424"/>
      <c r="S15" s="427" t="str">
        <f>IF($M$15="","",VLOOKUP($M$15,科目コード!$A:$F,4,FALSE))</f>
        <v>バイタルサインを高齢者の体調管理に生かす</v>
      </c>
      <c r="T15" s="428"/>
      <c r="U15" s="428"/>
      <c r="V15" s="428"/>
      <c r="W15" s="428"/>
      <c r="X15" s="428"/>
      <c r="Y15" s="428"/>
      <c r="Z15" s="428"/>
      <c r="AA15" s="429"/>
      <c r="AB15" s="430">
        <f>IF($M$15="","",VLOOKUP($M$15,科目コード!$A:$F,5,FALSE))</f>
        <v>40</v>
      </c>
      <c r="AC15" s="431"/>
      <c r="AD15" s="409">
        <v>40</v>
      </c>
      <c r="AE15" s="410"/>
      <c r="AF15" s="128"/>
      <c r="AG15" s="129"/>
    </row>
    <row r="16" spans="1:39" ht="24.9" hidden="1" customHeight="1">
      <c r="A16" s="444"/>
      <c r="B16" s="286"/>
      <c r="C16" s="456" t="str">
        <f t="shared" ref="C16" si="5">IFERROR(IF(AND(VALUE(TEXT(C15,"M"))&gt;=1, VALUE(TEXT(C15,"M"))&lt;4),MID($A$2,FIND("年度",$A$2)-4,4) + 1 &amp;"/"&amp;TEXT(C15,"M/D"),MID($A$2,FIND("年度",$A$2)-4,4) &amp;"/"&amp;TEXT(C15,"M/D")),"")</f>
        <v/>
      </c>
      <c r="D16" s="455"/>
      <c r="E16" s="455" t="str">
        <f t="shared" ref="E16" si="6">IFERROR(IF(AND(VALUE(TEXT(E15,"M"))&gt;=1, VALUE(TEXT(E15,"M"))&lt;4),MID($A$2,FIND("年度",$A$2)-4,4) + 1 &amp;"/"&amp;TEXT(E15,"M/D"),MID($A$2,FIND("年度",$A$2)-4,4) &amp;"/"&amp;TEXT(E15,"M/D")),"")</f>
        <v/>
      </c>
      <c r="F16" s="455"/>
      <c r="G16" s="455" t="str">
        <f t="shared" ref="G16" si="7">IFERROR(IF(AND(VALUE(TEXT(G15,"M"))&gt;=1, VALUE(TEXT(G15,"M"))&lt;4),MID($A$2,FIND("年度",$A$2)-4,4) + 1 &amp;"/"&amp;TEXT(G15,"M/D"),MID($A$2,FIND("年度",$A$2)-4,4) &amp;"/"&amp;TEXT(G15,"M/D")),"")</f>
        <v/>
      </c>
      <c r="H16" s="455"/>
      <c r="I16" s="189"/>
      <c r="J16" s="189"/>
      <c r="K16" s="189"/>
      <c r="L16" s="189"/>
      <c r="M16" s="188"/>
      <c r="N16" s="190"/>
      <c r="O16" s="411"/>
      <c r="P16" s="412"/>
      <c r="Q16" s="413" t="s">
        <v>213</v>
      </c>
      <c r="R16" s="414"/>
      <c r="S16" s="415"/>
      <c r="T16" s="415"/>
      <c r="U16" s="415"/>
      <c r="V16" s="415"/>
      <c r="W16" s="415"/>
      <c r="X16" s="415"/>
      <c r="Y16" s="415"/>
      <c r="Z16" s="415"/>
      <c r="AA16" s="415"/>
      <c r="AB16" s="416"/>
      <c r="AC16" s="417"/>
      <c r="AD16" s="418"/>
      <c r="AE16" s="419"/>
    </row>
    <row r="17" spans="1:33" ht="36" customHeight="1">
      <c r="A17" s="444"/>
      <c r="B17" s="286"/>
      <c r="C17" s="457" t="s">
        <v>356</v>
      </c>
      <c r="D17" s="458"/>
      <c r="E17" s="459" t="s">
        <v>357</v>
      </c>
      <c r="F17" s="458"/>
      <c r="G17" s="459" t="s">
        <v>368</v>
      </c>
      <c r="H17" s="458"/>
      <c r="I17" s="420">
        <v>0.54166666666666696</v>
      </c>
      <c r="J17" s="450"/>
      <c r="K17" s="420">
        <v>0.625</v>
      </c>
      <c r="L17" s="421"/>
      <c r="M17" s="422">
        <v>1216</v>
      </c>
      <c r="N17" s="423"/>
      <c r="O17" s="424" t="str">
        <f>IF($M$17="","",VLOOKUP($M$17,科目コード!$A:$F,2,FALSE))</f>
        <v>演習</v>
      </c>
      <c r="P17" s="425"/>
      <c r="Q17" s="426" t="str">
        <f>IF($M$17="","",VLOOKUP($M$17,科目コード!$A:$F,3,FALSE))</f>
        <v>2時間</v>
      </c>
      <c r="R17" s="424"/>
      <c r="S17" s="427" t="str">
        <f>IF($M$17="","",VLOOKUP($M$17,科目コード!$A:$F,4,FALSE))</f>
        <v>超高齢社会の地域活動に生かすレクリエーション～仲間を繋ぐ仕掛けのあれこれ～</v>
      </c>
      <c r="T17" s="428"/>
      <c r="U17" s="428"/>
      <c r="V17" s="428"/>
      <c r="W17" s="428"/>
      <c r="X17" s="428"/>
      <c r="Y17" s="428"/>
      <c r="Z17" s="428"/>
      <c r="AA17" s="429"/>
      <c r="AB17" s="430">
        <f>IF($M$17="","",VLOOKUP($M$17,科目コード!$A:$F,5,FALSE))</f>
        <v>40</v>
      </c>
      <c r="AC17" s="431"/>
      <c r="AD17" s="409">
        <v>40</v>
      </c>
      <c r="AE17" s="410"/>
      <c r="AF17" s="128"/>
      <c r="AG17" s="129"/>
    </row>
    <row r="18" spans="1:33" ht="24.9" hidden="1" customHeight="1">
      <c r="A18" s="162"/>
      <c r="B18" s="161"/>
      <c r="C18" s="187"/>
      <c r="D18" s="188"/>
      <c r="E18" s="188"/>
      <c r="F18" s="188"/>
      <c r="G18" s="188"/>
      <c r="H18" s="188"/>
      <c r="I18" s="189"/>
      <c r="J18" s="189"/>
      <c r="K18" s="189"/>
      <c r="L18" s="189"/>
      <c r="M18" s="188"/>
      <c r="N18" s="190"/>
      <c r="O18" s="411"/>
      <c r="P18" s="412"/>
      <c r="Q18" s="413" t="s">
        <v>214</v>
      </c>
      <c r="R18" s="414"/>
      <c r="S18" s="415"/>
      <c r="T18" s="415"/>
      <c r="U18" s="415"/>
      <c r="V18" s="415"/>
      <c r="W18" s="415"/>
      <c r="X18" s="415"/>
      <c r="Y18" s="415"/>
      <c r="Z18" s="415"/>
      <c r="AA18" s="415"/>
      <c r="AB18" s="416"/>
      <c r="AC18" s="417"/>
      <c r="AD18" s="418"/>
      <c r="AE18" s="419"/>
    </row>
    <row r="19" spans="1:33" ht="36" customHeight="1">
      <c r="A19" s="442" t="s">
        <v>13</v>
      </c>
      <c r="B19" s="443"/>
      <c r="C19" s="447" t="s">
        <v>314</v>
      </c>
      <c r="D19" s="448"/>
      <c r="E19" s="449" t="s">
        <v>314</v>
      </c>
      <c r="F19" s="448"/>
      <c r="G19" s="449" t="s">
        <v>314</v>
      </c>
      <c r="H19" s="448"/>
      <c r="I19" s="420" t="s">
        <v>279</v>
      </c>
      <c r="J19" s="450"/>
      <c r="K19" s="420" t="s">
        <v>279</v>
      </c>
      <c r="L19" s="421"/>
      <c r="M19" s="422"/>
      <c r="N19" s="423"/>
      <c r="O19" s="424" t="str">
        <f>IF($M$19="","",VLOOKUP($M$19,科目コード!$A:$F,2,FALSE))</f>
        <v/>
      </c>
      <c r="P19" s="425"/>
      <c r="Q19" s="426" t="str">
        <f>IF($M$19="","",VLOOKUP($M$19,科目コード!$A:$F,3,FALSE))</f>
        <v/>
      </c>
      <c r="R19" s="424"/>
      <c r="S19" s="427" t="str">
        <f>IF($M$19="","",VLOOKUP($M$19,科目コード!$A:$F,4,FALSE))</f>
        <v/>
      </c>
      <c r="T19" s="428"/>
      <c r="U19" s="428"/>
      <c r="V19" s="428"/>
      <c r="W19" s="428"/>
      <c r="X19" s="428"/>
      <c r="Y19" s="428"/>
      <c r="Z19" s="428"/>
      <c r="AA19" s="429"/>
      <c r="AB19" s="430" t="str">
        <f>IF($M$19="","",VLOOKUP($M$19,科目コード!$A:$F,5,FALSE))</f>
        <v/>
      </c>
      <c r="AC19" s="431"/>
      <c r="AD19" s="409"/>
      <c r="AE19" s="410"/>
      <c r="AF19" s="128"/>
      <c r="AG19" s="129"/>
    </row>
    <row r="20" spans="1:33" ht="24.9" hidden="1" customHeight="1">
      <c r="A20" s="444"/>
      <c r="B20" s="286"/>
      <c r="C20" s="456" t="str">
        <f t="shared" ref="C20" si="8">IFERROR(IF(AND(VALUE(TEXT(C19,"M"))&gt;=1, VALUE(TEXT(C19,"M"))&lt;4),MID($A$2,FIND("年度",$A$2)-4,4) + 1 &amp;"/"&amp;TEXT(C19,"M/D"),MID($A$2,FIND("年度",$A$2)-4,4) &amp;"/"&amp;TEXT(C19,"M/D")),"")</f>
        <v/>
      </c>
      <c r="D20" s="455"/>
      <c r="E20" s="455" t="str">
        <f t="shared" ref="E20" si="9">IFERROR(IF(AND(VALUE(TEXT(E19,"M"))&gt;=1, VALUE(TEXT(E19,"M"))&lt;4),MID($A$2,FIND("年度",$A$2)-4,4) + 1 &amp;"/"&amp;TEXT(E19,"M/D"),MID($A$2,FIND("年度",$A$2)-4,4) &amp;"/"&amp;TEXT(E19,"M/D")),"")</f>
        <v/>
      </c>
      <c r="F20" s="455"/>
      <c r="G20" s="455" t="str">
        <f t="shared" ref="G20" si="10">IFERROR(IF(AND(VALUE(TEXT(G19,"M"))&gt;=1, VALUE(TEXT(G19,"M"))&lt;4),MID($A$2,FIND("年度",$A$2)-4,4) + 1 &amp;"/"&amp;TEXT(G19,"M/D"),MID($A$2,FIND("年度",$A$2)-4,4) &amp;"/"&amp;TEXT(G19,"M/D")),"")</f>
        <v/>
      </c>
      <c r="H20" s="455"/>
      <c r="I20" s="189"/>
      <c r="J20" s="189"/>
      <c r="K20" s="189"/>
      <c r="L20" s="189"/>
      <c r="M20" s="188"/>
      <c r="N20" s="190"/>
      <c r="O20" s="411"/>
      <c r="P20" s="412"/>
      <c r="Q20" s="413" t="s">
        <v>215</v>
      </c>
      <c r="R20" s="414"/>
      <c r="S20" s="415"/>
      <c r="T20" s="415"/>
      <c r="U20" s="415"/>
      <c r="V20" s="415"/>
      <c r="W20" s="415"/>
      <c r="X20" s="415"/>
      <c r="Y20" s="415"/>
      <c r="Z20" s="415"/>
      <c r="AA20" s="415"/>
      <c r="AB20" s="416"/>
      <c r="AC20" s="417"/>
      <c r="AD20" s="418"/>
      <c r="AE20" s="419"/>
    </row>
    <row r="21" spans="1:33" ht="36" customHeight="1">
      <c r="A21" s="444"/>
      <c r="B21" s="286"/>
      <c r="C21" s="457" t="str">
        <f t="shared" ref="C21" si="11">IF(C20&lt;&gt;"",IF(ISERROR(VALUE(C20)),"","(" &amp; TEXT(C20,"aaa") &amp; ")" ),"")</f>
        <v/>
      </c>
      <c r="D21" s="458"/>
      <c r="E21" s="459" t="str">
        <f t="shared" ref="E21" si="12">IF(E20&lt;&gt;"",IF(ISERROR(VALUE(E20)),"","(" &amp; TEXT(E20,"aaa") &amp; ")" ),"")</f>
        <v/>
      </c>
      <c r="F21" s="458"/>
      <c r="G21" s="459" t="str">
        <f t="shared" ref="G21" si="13">IF(G20&lt;&gt;"",IF(ISERROR(VALUE(G20)),"","(" &amp; TEXT(G20,"aaa") &amp; ")" ),"")</f>
        <v/>
      </c>
      <c r="H21" s="458"/>
      <c r="I21" s="420" t="s">
        <v>279</v>
      </c>
      <c r="J21" s="450"/>
      <c r="K21" s="420" t="s">
        <v>279</v>
      </c>
      <c r="L21" s="421"/>
      <c r="M21" s="422"/>
      <c r="N21" s="423"/>
      <c r="O21" s="424" t="str">
        <f>IF($M$21="","",VLOOKUP($M$21,科目コード!$A:$F,2,FALSE))</f>
        <v/>
      </c>
      <c r="P21" s="425"/>
      <c r="Q21" s="426" t="str">
        <f>IF($M$21="","",VLOOKUP($M$21,科目コード!$A:$F,3,FALSE))</f>
        <v/>
      </c>
      <c r="R21" s="424"/>
      <c r="S21" s="427" t="str">
        <f>IF($M$21="","",VLOOKUP($M$21,科目コード!$A:$F,4,FALSE))</f>
        <v/>
      </c>
      <c r="T21" s="428"/>
      <c r="U21" s="428"/>
      <c r="V21" s="428"/>
      <c r="W21" s="428"/>
      <c r="X21" s="428"/>
      <c r="Y21" s="428"/>
      <c r="Z21" s="428"/>
      <c r="AA21" s="429"/>
      <c r="AB21" s="430" t="str">
        <f>IF($M$21="","",VLOOKUP($M$21,科目コード!$A:$F,5,FALSE))</f>
        <v/>
      </c>
      <c r="AC21" s="431"/>
      <c r="AD21" s="409"/>
      <c r="AE21" s="410"/>
      <c r="AF21" s="128"/>
      <c r="AG21" s="129"/>
    </row>
    <row r="22" spans="1:33" ht="24.9" hidden="1" customHeight="1">
      <c r="A22" s="162"/>
      <c r="B22" s="161"/>
      <c r="C22" s="187"/>
      <c r="D22" s="188"/>
      <c r="E22" s="188"/>
      <c r="F22" s="188"/>
      <c r="G22" s="188"/>
      <c r="H22" s="188"/>
      <c r="I22" s="189"/>
      <c r="J22" s="189"/>
      <c r="K22" s="189"/>
      <c r="L22" s="189"/>
      <c r="M22" s="188"/>
      <c r="N22" s="190"/>
      <c r="O22" s="411"/>
      <c r="P22" s="412"/>
      <c r="Q22" s="413" t="s">
        <v>216</v>
      </c>
      <c r="R22" s="414"/>
      <c r="S22" s="415"/>
      <c r="T22" s="415"/>
      <c r="U22" s="415"/>
      <c r="V22" s="415"/>
      <c r="W22" s="415"/>
      <c r="X22" s="415"/>
      <c r="Y22" s="415"/>
      <c r="Z22" s="415"/>
      <c r="AA22" s="415"/>
      <c r="AB22" s="416"/>
      <c r="AC22" s="417"/>
      <c r="AD22" s="418"/>
      <c r="AE22" s="419"/>
    </row>
    <row r="23" spans="1:33" ht="36" customHeight="1">
      <c r="A23" s="442" t="s">
        <v>87</v>
      </c>
      <c r="B23" s="443"/>
      <c r="C23" s="447" t="s">
        <v>314</v>
      </c>
      <c r="D23" s="448"/>
      <c r="E23" s="449" t="s">
        <v>314</v>
      </c>
      <c r="F23" s="448"/>
      <c r="G23" s="449" t="s">
        <v>314</v>
      </c>
      <c r="H23" s="448"/>
      <c r="I23" s="420" t="s">
        <v>279</v>
      </c>
      <c r="J23" s="450"/>
      <c r="K23" s="420" t="s">
        <v>279</v>
      </c>
      <c r="L23" s="421"/>
      <c r="M23" s="422"/>
      <c r="N23" s="423"/>
      <c r="O23" s="424" t="str">
        <f>IF($M$23="","",VLOOKUP($M$23,科目コード!$A:$F,2,FALSE))</f>
        <v/>
      </c>
      <c r="P23" s="425"/>
      <c r="Q23" s="426" t="str">
        <f>IF($M$23="","",VLOOKUP($M$23,科目コード!$A:$F,3,FALSE))</f>
        <v/>
      </c>
      <c r="R23" s="424"/>
      <c r="S23" s="427" t="str">
        <f>IF($M$23="","",VLOOKUP($M$23,科目コード!$A:$F,4,FALSE))</f>
        <v/>
      </c>
      <c r="T23" s="428"/>
      <c r="U23" s="428"/>
      <c r="V23" s="428"/>
      <c r="W23" s="428"/>
      <c r="X23" s="428"/>
      <c r="Y23" s="428"/>
      <c r="Z23" s="428"/>
      <c r="AA23" s="429"/>
      <c r="AB23" s="430" t="str">
        <f>IF($M$23="","",VLOOKUP($M$23,科目コード!$A:$F,5,FALSE))</f>
        <v/>
      </c>
      <c r="AC23" s="431"/>
      <c r="AD23" s="409"/>
      <c r="AE23" s="410"/>
      <c r="AF23" s="128"/>
      <c r="AG23" s="129"/>
    </row>
    <row r="24" spans="1:33" ht="24.9" hidden="1" customHeight="1">
      <c r="A24" s="444"/>
      <c r="B24" s="286"/>
      <c r="C24" s="456" t="str">
        <f t="shared" ref="C24" si="14">IFERROR(IF(AND(VALUE(TEXT(C23,"M"))&gt;=1, VALUE(TEXT(C23,"M"))&lt;4),MID($A$2,FIND("年度",$A$2)-4,4) + 1 &amp;"/"&amp;TEXT(C23,"M/D"),MID($A$2,FIND("年度",$A$2)-4,4) &amp;"/"&amp;TEXT(C23,"M/D")),"")</f>
        <v/>
      </c>
      <c r="D24" s="455"/>
      <c r="E24" s="455" t="str">
        <f t="shared" ref="E24" si="15">IFERROR(IF(AND(VALUE(TEXT(E23,"M"))&gt;=1, VALUE(TEXT(E23,"M"))&lt;4),MID($A$2,FIND("年度",$A$2)-4,4) + 1 &amp;"/"&amp;TEXT(E23,"M/D"),MID($A$2,FIND("年度",$A$2)-4,4) &amp;"/"&amp;TEXT(E23,"M/D")),"")</f>
        <v/>
      </c>
      <c r="F24" s="455"/>
      <c r="G24" s="455" t="str">
        <f t="shared" ref="G24" si="16">IFERROR(IF(AND(VALUE(TEXT(G23,"M"))&gt;=1, VALUE(TEXT(G23,"M"))&lt;4),MID($A$2,FIND("年度",$A$2)-4,4) + 1 &amp;"/"&amp;TEXT(G23,"M/D"),MID($A$2,FIND("年度",$A$2)-4,4) &amp;"/"&amp;TEXT(G23,"M/D")),"")</f>
        <v/>
      </c>
      <c r="H24" s="455"/>
      <c r="I24" s="189"/>
      <c r="J24" s="189"/>
      <c r="K24" s="189"/>
      <c r="L24" s="189"/>
      <c r="M24" s="188"/>
      <c r="N24" s="190"/>
      <c r="O24" s="411"/>
      <c r="P24" s="412"/>
      <c r="Q24" s="413" t="s">
        <v>217</v>
      </c>
      <c r="R24" s="414"/>
      <c r="S24" s="415"/>
      <c r="T24" s="415"/>
      <c r="U24" s="415"/>
      <c r="V24" s="415"/>
      <c r="W24" s="415"/>
      <c r="X24" s="415"/>
      <c r="Y24" s="415"/>
      <c r="Z24" s="415"/>
      <c r="AA24" s="415"/>
      <c r="AB24" s="416"/>
      <c r="AC24" s="417"/>
      <c r="AD24" s="418"/>
      <c r="AE24" s="419"/>
    </row>
    <row r="25" spans="1:33" ht="36" customHeight="1" thickBot="1">
      <c r="A25" s="445"/>
      <c r="B25" s="446"/>
      <c r="C25" s="451" t="str">
        <f t="shared" ref="C25" si="17">IF(C24&lt;&gt;"",IF(ISERROR(VALUE(C24)),"","(" &amp; TEXT(C24,"aaa") &amp; ")" ),"")</f>
        <v/>
      </c>
      <c r="D25" s="452"/>
      <c r="E25" s="453" t="str">
        <f t="shared" ref="E25" si="18">IF(E24&lt;&gt;"",IF(ISERROR(VALUE(E24)),"","(" &amp; TEXT(E24,"aaa") &amp; ")" ),"")</f>
        <v/>
      </c>
      <c r="F25" s="452"/>
      <c r="G25" s="453" t="str">
        <f t="shared" ref="G25" si="19">IF(G24&lt;&gt;"",IF(ISERROR(VALUE(G24)),"","(" &amp; TEXT(G24,"aaa") &amp; ")" ),"")</f>
        <v/>
      </c>
      <c r="H25" s="452"/>
      <c r="I25" s="405" t="s">
        <v>279</v>
      </c>
      <c r="J25" s="454"/>
      <c r="K25" s="405" t="s">
        <v>279</v>
      </c>
      <c r="L25" s="406"/>
      <c r="M25" s="407"/>
      <c r="N25" s="408"/>
      <c r="O25" s="432" t="str">
        <f>IF($M$25="","",VLOOKUP($M$25,科目コード!$A:$F,2,FALSE))</f>
        <v/>
      </c>
      <c r="P25" s="433"/>
      <c r="Q25" s="434" t="str">
        <f>IF($M$25="","",VLOOKUP($M$25,科目コード!$A:$F,3,FALSE))</f>
        <v/>
      </c>
      <c r="R25" s="432"/>
      <c r="S25" s="435" t="str">
        <f>IF($M$25="","",VLOOKUP($M$25,科目コード!$A:$F,4,FALSE))</f>
        <v/>
      </c>
      <c r="T25" s="436"/>
      <c r="U25" s="436"/>
      <c r="V25" s="436"/>
      <c r="W25" s="436"/>
      <c r="X25" s="436"/>
      <c r="Y25" s="436"/>
      <c r="Z25" s="436"/>
      <c r="AA25" s="437"/>
      <c r="AB25" s="438" t="str">
        <f>IF($M$25="","",VLOOKUP($M$25,科目コード!$A:$F,5,FALSE))</f>
        <v/>
      </c>
      <c r="AC25" s="439"/>
      <c r="AD25" s="440"/>
      <c r="AE25" s="441"/>
      <c r="AF25" s="128"/>
      <c r="AG25" s="129"/>
    </row>
    <row r="26" spans="1:33" ht="24.9" hidden="1" customHeight="1" thickBot="1">
      <c r="A26" s="12"/>
      <c r="B26" s="13"/>
      <c r="C26" s="106"/>
      <c r="D26" s="107"/>
      <c r="E26" s="107"/>
      <c r="F26" s="107"/>
      <c r="G26" s="107"/>
      <c r="H26" s="107"/>
      <c r="I26" s="107"/>
      <c r="J26" s="107"/>
      <c r="K26" s="107"/>
      <c r="L26" s="107"/>
      <c r="M26" s="107"/>
      <c r="N26" s="108"/>
      <c r="O26" s="379"/>
      <c r="P26" s="380"/>
      <c r="Q26" s="381" t="s">
        <v>218</v>
      </c>
      <c r="R26" s="382"/>
      <c r="S26" s="383"/>
      <c r="T26" s="384"/>
      <c r="U26" s="384"/>
      <c r="V26" s="384"/>
      <c r="W26" s="384"/>
      <c r="X26" s="384"/>
      <c r="Y26" s="384"/>
      <c r="Z26" s="384"/>
      <c r="AA26" s="385"/>
      <c r="AB26" s="386"/>
      <c r="AC26" s="387"/>
      <c r="AD26" s="388"/>
      <c r="AE26" s="389"/>
    </row>
    <row r="27" spans="1:33" ht="10.5" customHeight="1" thickBot="1">
      <c r="A27" s="14"/>
      <c r="B27" s="14"/>
      <c r="C27" s="15"/>
      <c r="D27" s="15"/>
      <c r="E27" s="15"/>
      <c r="F27" s="15"/>
      <c r="G27" s="15"/>
      <c r="H27" s="15"/>
      <c r="I27" s="15"/>
      <c r="J27" s="15"/>
      <c r="K27" s="15"/>
      <c r="L27" s="15"/>
      <c r="M27" s="15"/>
      <c r="N27" s="15"/>
      <c r="O27" s="15"/>
      <c r="P27" s="15"/>
      <c r="Q27" s="15"/>
      <c r="R27" s="16"/>
      <c r="S27" s="16"/>
      <c r="T27" s="17"/>
      <c r="U27" s="17"/>
      <c r="V27" s="17"/>
      <c r="W27" s="17"/>
      <c r="X27" s="17"/>
      <c r="Y27" s="17"/>
      <c r="Z27" s="17"/>
      <c r="AA27" s="17"/>
      <c r="AB27" s="18"/>
      <c r="AC27" s="18"/>
      <c r="AD27" s="18"/>
      <c r="AE27" s="18"/>
      <c r="AF27" s="125"/>
    </row>
    <row r="28" spans="1:33" ht="23.1" customHeight="1">
      <c r="A28" s="333" t="s">
        <v>22</v>
      </c>
      <c r="B28" s="334"/>
      <c r="C28" s="334"/>
      <c r="D28" s="335"/>
      <c r="E28" s="393" t="str">
        <f>IF($E$3="","",$E$3)</f>
        <v>△△市</v>
      </c>
      <c r="F28" s="394"/>
      <c r="G28" s="394"/>
      <c r="H28" s="394"/>
      <c r="I28" s="394"/>
      <c r="J28" s="394"/>
      <c r="K28" s="394"/>
      <c r="L28" s="394"/>
      <c r="M28" s="394"/>
      <c r="N28" s="394"/>
      <c r="O28" s="395"/>
      <c r="P28" s="396" t="s">
        <v>21</v>
      </c>
      <c r="Q28" s="397"/>
      <c r="R28" s="397"/>
      <c r="S28" s="398"/>
      <c r="T28" s="399" t="s">
        <v>323</v>
      </c>
      <c r="U28" s="400"/>
      <c r="V28" s="400"/>
      <c r="W28" s="400"/>
      <c r="X28" s="400"/>
      <c r="Y28" s="401"/>
      <c r="Z28" s="396" t="s">
        <v>20</v>
      </c>
      <c r="AA28" s="398"/>
      <c r="AB28" s="402" t="s">
        <v>324</v>
      </c>
      <c r="AC28" s="403"/>
      <c r="AD28" s="403"/>
      <c r="AE28" s="404"/>
    </row>
    <row r="29" spans="1:33" ht="23.1" customHeight="1">
      <c r="A29" s="319" t="s">
        <v>1</v>
      </c>
      <c r="B29" s="320"/>
      <c r="C29" s="320"/>
      <c r="D29" s="321"/>
      <c r="E29" s="6" t="s">
        <v>29</v>
      </c>
      <c r="F29" s="322" t="s">
        <v>325</v>
      </c>
      <c r="G29" s="322"/>
      <c r="H29" s="322"/>
      <c r="I29" s="7" t="s">
        <v>28</v>
      </c>
      <c r="J29" s="331" t="s">
        <v>326</v>
      </c>
      <c r="K29" s="331"/>
      <c r="L29" s="331"/>
      <c r="M29" s="331"/>
      <c r="N29" s="331"/>
      <c r="O29" s="331"/>
      <c r="P29" s="331"/>
      <c r="Q29" s="331"/>
      <c r="R29" s="331"/>
      <c r="S29" s="331"/>
      <c r="T29" s="331"/>
      <c r="U29" s="331"/>
      <c r="V29" s="331"/>
      <c r="W29" s="331"/>
      <c r="X29" s="331"/>
      <c r="Y29" s="331"/>
      <c r="Z29" s="331"/>
      <c r="AA29" s="331"/>
      <c r="AB29" s="331"/>
      <c r="AC29" s="331"/>
      <c r="AD29" s="331"/>
      <c r="AE29" s="343"/>
    </row>
    <row r="30" spans="1:33" ht="23.1" customHeight="1">
      <c r="A30" s="319" t="s">
        <v>84</v>
      </c>
      <c r="B30" s="320"/>
      <c r="C30" s="320"/>
      <c r="D30" s="321"/>
      <c r="E30" s="327" t="s">
        <v>327</v>
      </c>
      <c r="F30" s="328"/>
      <c r="G30" s="328"/>
      <c r="H30" s="328"/>
      <c r="I30" s="328"/>
      <c r="J30" s="328"/>
      <c r="K30" s="328"/>
      <c r="L30" s="328"/>
      <c r="M30" s="328"/>
      <c r="N30" s="328"/>
      <c r="O30" s="359"/>
      <c r="P30" s="289" t="s">
        <v>235</v>
      </c>
      <c r="Q30" s="290"/>
      <c r="R30" s="290"/>
      <c r="S30" s="291"/>
      <c r="T30" s="390" t="s">
        <v>328</v>
      </c>
      <c r="U30" s="391"/>
      <c r="V30" s="391"/>
      <c r="W30" s="391"/>
      <c r="X30" s="391"/>
      <c r="Y30" s="391"/>
      <c r="Z30" s="391"/>
      <c r="AA30" s="391"/>
      <c r="AB30" s="391"/>
      <c r="AC30" s="391"/>
      <c r="AD30" s="391"/>
      <c r="AE30" s="392"/>
    </row>
    <row r="31" spans="1:33" ht="23.1" customHeight="1">
      <c r="A31" s="360" t="s">
        <v>85</v>
      </c>
      <c r="B31" s="361"/>
      <c r="C31" s="361"/>
      <c r="D31" s="362"/>
      <c r="E31" s="363" t="s">
        <v>329</v>
      </c>
      <c r="F31" s="364"/>
      <c r="G31" s="364"/>
      <c r="H31" s="364"/>
      <c r="I31" s="364"/>
      <c r="J31" s="364"/>
      <c r="K31" s="364"/>
      <c r="L31" s="364"/>
      <c r="M31" s="364"/>
      <c r="N31" s="364"/>
      <c r="O31" s="364"/>
      <c r="P31" s="289" t="s">
        <v>86</v>
      </c>
      <c r="Q31" s="290"/>
      <c r="R31" s="290"/>
      <c r="S31" s="291"/>
      <c r="T31" s="363" t="s">
        <v>327</v>
      </c>
      <c r="U31" s="364"/>
      <c r="V31" s="364"/>
      <c r="W31" s="364"/>
      <c r="X31" s="364"/>
      <c r="Y31" s="364"/>
      <c r="Z31" s="364"/>
      <c r="AA31" s="364"/>
      <c r="AB31" s="364"/>
      <c r="AC31" s="364"/>
      <c r="AD31" s="364"/>
      <c r="AE31" s="365"/>
    </row>
    <row r="32" spans="1:33" ht="23.1" customHeight="1">
      <c r="A32" s="366" t="s">
        <v>41</v>
      </c>
      <c r="B32" s="367"/>
      <c r="C32" s="367"/>
      <c r="D32" s="368"/>
      <c r="E32" s="369" t="s">
        <v>330</v>
      </c>
      <c r="F32" s="370"/>
      <c r="G32" s="370"/>
      <c r="H32" s="370"/>
      <c r="I32" s="370"/>
      <c r="J32" s="370"/>
      <c r="K32" s="370"/>
      <c r="L32" s="370"/>
      <c r="M32" s="370"/>
      <c r="N32" s="370"/>
      <c r="O32" s="371"/>
      <c r="P32" s="372" t="s">
        <v>21</v>
      </c>
      <c r="Q32" s="373"/>
      <c r="R32" s="373"/>
      <c r="S32" s="374"/>
      <c r="T32" s="375" t="s">
        <v>331</v>
      </c>
      <c r="U32" s="376"/>
      <c r="V32" s="376"/>
      <c r="W32" s="376"/>
      <c r="X32" s="376"/>
      <c r="Y32" s="377"/>
      <c r="Z32" s="372" t="s">
        <v>20</v>
      </c>
      <c r="AA32" s="374"/>
      <c r="AB32" s="369" t="s">
        <v>332</v>
      </c>
      <c r="AC32" s="370"/>
      <c r="AD32" s="370"/>
      <c r="AE32" s="378"/>
    </row>
    <row r="33" spans="1:35" ht="23.1" customHeight="1">
      <c r="A33" s="319" t="s">
        <v>1</v>
      </c>
      <c r="B33" s="320"/>
      <c r="C33" s="320"/>
      <c r="D33" s="321"/>
      <c r="E33" s="6" t="s">
        <v>29</v>
      </c>
      <c r="F33" s="322" t="s">
        <v>333</v>
      </c>
      <c r="G33" s="322"/>
      <c r="H33" s="322"/>
      <c r="I33" s="7" t="s">
        <v>28</v>
      </c>
      <c r="J33" s="331" t="s">
        <v>334</v>
      </c>
      <c r="K33" s="331"/>
      <c r="L33" s="331"/>
      <c r="M33" s="331"/>
      <c r="N33" s="331"/>
      <c r="O33" s="331"/>
      <c r="P33" s="331"/>
      <c r="Q33" s="331"/>
      <c r="R33" s="331"/>
      <c r="S33" s="331"/>
      <c r="T33" s="331"/>
      <c r="U33" s="331"/>
      <c r="V33" s="331"/>
      <c r="W33" s="331"/>
      <c r="X33" s="331"/>
      <c r="Y33" s="331"/>
      <c r="Z33" s="331"/>
      <c r="AA33" s="331"/>
      <c r="AB33" s="331"/>
      <c r="AC33" s="331"/>
      <c r="AD33" s="331"/>
      <c r="AE33" s="343"/>
    </row>
    <row r="34" spans="1:35" ht="23.1" customHeight="1">
      <c r="A34" s="319" t="s">
        <v>84</v>
      </c>
      <c r="B34" s="320"/>
      <c r="C34" s="320"/>
      <c r="D34" s="321"/>
      <c r="E34" s="327" t="s">
        <v>335</v>
      </c>
      <c r="F34" s="328"/>
      <c r="G34" s="328"/>
      <c r="H34" s="328"/>
      <c r="I34" s="328"/>
      <c r="J34" s="328"/>
      <c r="K34" s="328"/>
      <c r="L34" s="328"/>
      <c r="M34" s="328"/>
      <c r="N34" s="328"/>
      <c r="O34" s="359"/>
      <c r="P34" s="289" t="s">
        <v>86</v>
      </c>
      <c r="Q34" s="290"/>
      <c r="R34" s="290"/>
      <c r="S34" s="291"/>
      <c r="T34" s="327" t="s">
        <v>335</v>
      </c>
      <c r="U34" s="328"/>
      <c r="V34" s="328"/>
      <c r="W34" s="328"/>
      <c r="X34" s="328"/>
      <c r="Y34" s="328"/>
      <c r="Z34" s="328"/>
      <c r="AA34" s="328"/>
      <c r="AB34" s="328"/>
      <c r="AC34" s="328"/>
      <c r="AD34" s="328"/>
      <c r="AE34" s="329"/>
      <c r="AI34" s="192"/>
    </row>
    <row r="35" spans="1:35" ht="23.1" customHeight="1" thickBot="1">
      <c r="A35" s="350" t="s">
        <v>85</v>
      </c>
      <c r="B35" s="351"/>
      <c r="C35" s="351"/>
      <c r="D35" s="352"/>
      <c r="E35" s="353" t="s">
        <v>336</v>
      </c>
      <c r="F35" s="354"/>
      <c r="G35" s="354"/>
      <c r="H35" s="354"/>
      <c r="I35" s="354"/>
      <c r="J35" s="354"/>
      <c r="K35" s="354"/>
      <c r="L35" s="354"/>
      <c r="M35" s="354"/>
      <c r="N35" s="354"/>
      <c r="O35" s="354"/>
      <c r="P35" s="355" t="s">
        <v>30</v>
      </c>
      <c r="Q35" s="351"/>
      <c r="R35" s="351"/>
      <c r="S35" s="352"/>
      <c r="T35" s="356"/>
      <c r="U35" s="357"/>
      <c r="V35" s="357"/>
      <c r="W35" s="357"/>
      <c r="X35" s="357"/>
      <c r="Y35" s="357"/>
      <c r="Z35" s="357"/>
      <c r="AA35" s="357"/>
      <c r="AB35" s="357"/>
      <c r="AC35" s="357"/>
      <c r="AD35" s="357"/>
      <c r="AE35" s="358"/>
      <c r="AF35" s="130" t="s">
        <v>51</v>
      </c>
      <c r="AG35" s="175">
        <v>1</v>
      </c>
      <c r="AH35" s="191"/>
      <c r="AI35" s="192"/>
    </row>
    <row r="36" spans="1:35" ht="10.5" customHeight="1" thickBot="1">
      <c r="A36" s="19"/>
      <c r="B36" s="20"/>
      <c r="C36" s="20"/>
      <c r="D36" s="20"/>
      <c r="E36" s="20"/>
      <c r="F36" s="20"/>
      <c r="G36" s="20"/>
      <c r="H36" s="20"/>
      <c r="I36" s="20"/>
      <c r="J36" s="20"/>
      <c r="K36" s="20"/>
      <c r="L36" s="20"/>
      <c r="M36" s="20"/>
      <c r="N36" s="20"/>
      <c r="O36" s="20"/>
      <c r="P36" s="20"/>
      <c r="Q36" s="20"/>
      <c r="R36" s="20"/>
      <c r="S36" s="20"/>
      <c r="T36" s="20"/>
      <c r="U36" s="20"/>
      <c r="V36" s="20"/>
      <c r="W36" s="20"/>
      <c r="X36" s="20"/>
      <c r="Y36" s="19"/>
      <c r="Z36" s="19"/>
      <c r="AA36" s="19"/>
      <c r="AB36" s="19"/>
      <c r="AC36" s="19"/>
      <c r="AD36" s="19"/>
      <c r="AE36" s="10"/>
      <c r="AF36" s="122"/>
      <c r="AH36" s="191"/>
      <c r="AI36" s="192"/>
    </row>
    <row r="37" spans="1:35" ht="23.1" customHeight="1">
      <c r="A37" s="333" t="s">
        <v>38</v>
      </c>
      <c r="B37" s="334"/>
      <c r="C37" s="334"/>
      <c r="D37" s="335"/>
      <c r="E37" s="336"/>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8"/>
      <c r="AF37" s="130" t="s">
        <v>76</v>
      </c>
      <c r="AG37" s="175" t="b">
        <v>1</v>
      </c>
      <c r="AH37" s="191"/>
      <c r="AI37" s="192"/>
    </row>
    <row r="38" spans="1:35" ht="23.1" customHeight="1">
      <c r="A38" s="319" t="s">
        <v>35</v>
      </c>
      <c r="B38" s="320"/>
      <c r="C38" s="320"/>
      <c r="D38" s="321"/>
      <c r="E38" s="330" t="s">
        <v>337</v>
      </c>
      <c r="F38" s="331"/>
      <c r="G38" s="331"/>
      <c r="H38" s="331"/>
      <c r="I38" s="331"/>
      <c r="J38" s="331"/>
      <c r="K38" s="331"/>
      <c r="L38" s="331"/>
      <c r="M38" s="342"/>
      <c r="N38" s="309" t="s">
        <v>23</v>
      </c>
      <c r="O38" s="310"/>
      <c r="P38" s="311"/>
      <c r="Q38" s="330" t="s">
        <v>338</v>
      </c>
      <c r="R38" s="331"/>
      <c r="S38" s="331"/>
      <c r="T38" s="331"/>
      <c r="U38" s="331"/>
      <c r="V38" s="342"/>
      <c r="W38" s="309" t="s">
        <v>31</v>
      </c>
      <c r="X38" s="310"/>
      <c r="Y38" s="311"/>
      <c r="Z38" s="330" t="s">
        <v>339</v>
      </c>
      <c r="AA38" s="331"/>
      <c r="AB38" s="331"/>
      <c r="AC38" s="331"/>
      <c r="AD38" s="331"/>
      <c r="AE38" s="343"/>
      <c r="AF38" s="131" t="s">
        <v>77</v>
      </c>
      <c r="AG38" s="175" t="b">
        <v>1</v>
      </c>
      <c r="AH38" s="191"/>
      <c r="AI38" s="192"/>
    </row>
    <row r="39" spans="1:35" ht="23.1" customHeight="1">
      <c r="A39" s="319" t="s">
        <v>36</v>
      </c>
      <c r="B39" s="320"/>
      <c r="C39" s="320"/>
      <c r="D39" s="321"/>
      <c r="E39" s="6" t="s">
        <v>29</v>
      </c>
      <c r="F39" s="322" t="s">
        <v>325</v>
      </c>
      <c r="G39" s="322"/>
      <c r="H39" s="322"/>
      <c r="I39" s="7" t="s">
        <v>28</v>
      </c>
      <c r="J39" s="277" t="s">
        <v>326</v>
      </c>
      <c r="K39" s="277"/>
      <c r="L39" s="277"/>
      <c r="M39" s="277"/>
      <c r="N39" s="277"/>
      <c r="O39" s="277"/>
      <c r="P39" s="277"/>
      <c r="Q39" s="277"/>
      <c r="R39" s="277"/>
      <c r="S39" s="277"/>
      <c r="T39" s="277"/>
      <c r="U39" s="277"/>
      <c r="V39" s="323"/>
      <c r="W39" s="324" t="s">
        <v>2</v>
      </c>
      <c r="X39" s="325"/>
      <c r="Y39" s="326"/>
      <c r="Z39" s="347" t="s">
        <v>327</v>
      </c>
      <c r="AA39" s="348"/>
      <c r="AB39" s="348"/>
      <c r="AC39" s="348"/>
      <c r="AD39" s="348"/>
      <c r="AE39" s="349"/>
      <c r="AF39" s="130" t="s">
        <v>78</v>
      </c>
      <c r="AG39" s="175" t="b">
        <v>0</v>
      </c>
      <c r="AH39" s="191"/>
      <c r="AI39" s="192"/>
    </row>
    <row r="40" spans="1:35" ht="23.1" customHeight="1">
      <c r="A40" s="319" t="s">
        <v>37</v>
      </c>
      <c r="B40" s="320"/>
      <c r="C40" s="320"/>
      <c r="D40" s="321"/>
      <c r="E40" s="330" t="s">
        <v>340</v>
      </c>
      <c r="F40" s="331"/>
      <c r="G40" s="331"/>
      <c r="H40" s="331"/>
      <c r="I40" s="331"/>
      <c r="J40" s="331"/>
      <c r="K40" s="331"/>
      <c r="L40" s="21" t="s">
        <v>25</v>
      </c>
      <c r="M40" s="21"/>
      <c r="N40" s="281"/>
      <c r="O40" s="281"/>
      <c r="P40" s="281"/>
      <c r="Q40" s="281"/>
      <c r="R40" s="281"/>
      <c r="S40" s="281"/>
      <c r="T40" s="332">
        <v>5</v>
      </c>
      <c r="U40" s="332"/>
      <c r="V40" s="22" t="s">
        <v>26</v>
      </c>
      <c r="W40" s="324" t="s">
        <v>32</v>
      </c>
      <c r="X40" s="325"/>
      <c r="Y40" s="326"/>
      <c r="Z40" s="300"/>
      <c r="AA40" s="301"/>
      <c r="AB40" s="301"/>
      <c r="AC40" s="301"/>
      <c r="AD40" s="301"/>
      <c r="AE40" s="302"/>
      <c r="AF40" s="130" t="s">
        <v>79</v>
      </c>
      <c r="AG40" s="175" t="b">
        <v>0</v>
      </c>
      <c r="AH40" s="191"/>
      <c r="AI40" s="192"/>
    </row>
    <row r="41" spans="1:35" ht="23.1" customHeight="1" thickBot="1">
      <c r="A41" s="319" t="s">
        <v>24</v>
      </c>
      <c r="B41" s="320"/>
      <c r="C41" s="320"/>
      <c r="D41" s="321"/>
      <c r="E41" s="306" t="s">
        <v>341</v>
      </c>
      <c r="F41" s="307"/>
      <c r="G41" s="307"/>
      <c r="H41" s="307"/>
      <c r="I41" s="307"/>
      <c r="J41" s="307"/>
      <c r="K41" s="307"/>
      <c r="L41" s="307"/>
      <c r="M41" s="308"/>
      <c r="N41" s="309" t="s">
        <v>27</v>
      </c>
      <c r="O41" s="310"/>
      <c r="P41" s="311"/>
      <c r="Q41" s="312" t="s">
        <v>324</v>
      </c>
      <c r="R41" s="313"/>
      <c r="S41" s="313"/>
      <c r="T41" s="313"/>
      <c r="U41" s="313"/>
      <c r="V41" s="314"/>
      <c r="W41" s="309" t="s">
        <v>3</v>
      </c>
      <c r="X41" s="310"/>
      <c r="Y41" s="311"/>
      <c r="Z41" s="344" t="s">
        <v>327</v>
      </c>
      <c r="AA41" s="345"/>
      <c r="AB41" s="345"/>
      <c r="AC41" s="345"/>
      <c r="AD41" s="345"/>
      <c r="AE41" s="346"/>
      <c r="AF41" s="130" t="s">
        <v>80</v>
      </c>
      <c r="AG41" s="175" t="b">
        <v>0</v>
      </c>
      <c r="AH41" s="191"/>
      <c r="AI41" s="192"/>
    </row>
    <row r="42" spans="1:35" ht="23.1" customHeight="1">
      <c r="A42" s="333" t="s">
        <v>39</v>
      </c>
      <c r="B42" s="334"/>
      <c r="C42" s="334"/>
      <c r="D42" s="335"/>
      <c r="E42" s="336"/>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8"/>
      <c r="AF42" s="130" t="s">
        <v>69</v>
      </c>
      <c r="AG42" s="175">
        <v>1</v>
      </c>
      <c r="AH42" s="191"/>
      <c r="AI42" s="192"/>
    </row>
    <row r="43" spans="1:35" ht="23.1" customHeight="1">
      <c r="A43" s="319" t="s">
        <v>35</v>
      </c>
      <c r="B43" s="320"/>
      <c r="C43" s="320"/>
      <c r="D43" s="321"/>
      <c r="E43" s="339" t="s">
        <v>342</v>
      </c>
      <c r="F43" s="340"/>
      <c r="G43" s="340"/>
      <c r="H43" s="340"/>
      <c r="I43" s="340"/>
      <c r="J43" s="340"/>
      <c r="K43" s="340"/>
      <c r="L43" s="340"/>
      <c r="M43" s="341"/>
      <c r="N43" s="309" t="s">
        <v>23</v>
      </c>
      <c r="O43" s="310"/>
      <c r="P43" s="311"/>
      <c r="Q43" s="330" t="s">
        <v>343</v>
      </c>
      <c r="R43" s="331"/>
      <c r="S43" s="331"/>
      <c r="T43" s="331"/>
      <c r="U43" s="331"/>
      <c r="V43" s="342"/>
      <c r="W43" s="309" t="s">
        <v>31</v>
      </c>
      <c r="X43" s="310"/>
      <c r="Y43" s="311"/>
      <c r="Z43" s="330" t="s">
        <v>344</v>
      </c>
      <c r="AA43" s="331"/>
      <c r="AB43" s="331"/>
      <c r="AC43" s="331"/>
      <c r="AD43" s="331"/>
      <c r="AE43" s="343"/>
      <c r="AF43" s="130" t="s">
        <v>67</v>
      </c>
      <c r="AG43" s="175">
        <v>1</v>
      </c>
      <c r="AI43" s="192"/>
    </row>
    <row r="44" spans="1:35" ht="23.1" customHeight="1">
      <c r="A44" s="319" t="s">
        <v>36</v>
      </c>
      <c r="B44" s="320"/>
      <c r="C44" s="320"/>
      <c r="D44" s="321"/>
      <c r="E44" s="6" t="s">
        <v>29</v>
      </c>
      <c r="F44" s="322" t="s">
        <v>333</v>
      </c>
      <c r="G44" s="322"/>
      <c r="H44" s="322"/>
      <c r="I44" s="7" t="s">
        <v>28</v>
      </c>
      <c r="J44" s="277" t="s">
        <v>334</v>
      </c>
      <c r="K44" s="277"/>
      <c r="L44" s="277"/>
      <c r="M44" s="277"/>
      <c r="N44" s="277"/>
      <c r="O44" s="277"/>
      <c r="P44" s="277"/>
      <c r="Q44" s="277"/>
      <c r="R44" s="277"/>
      <c r="S44" s="277"/>
      <c r="T44" s="277"/>
      <c r="U44" s="277"/>
      <c r="V44" s="323"/>
      <c r="W44" s="324" t="s">
        <v>2</v>
      </c>
      <c r="X44" s="325"/>
      <c r="Y44" s="326"/>
      <c r="Z44" s="327" t="s">
        <v>335</v>
      </c>
      <c r="AA44" s="328"/>
      <c r="AB44" s="328"/>
      <c r="AC44" s="328"/>
      <c r="AD44" s="328"/>
      <c r="AE44" s="329"/>
      <c r="AF44" s="130" t="s">
        <v>71</v>
      </c>
      <c r="AG44" s="175" t="b">
        <v>0</v>
      </c>
      <c r="AI44" s="192"/>
    </row>
    <row r="45" spans="1:35" ht="23.1" customHeight="1">
      <c r="A45" s="319" t="s">
        <v>37</v>
      </c>
      <c r="B45" s="320"/>
      <c r="C45" s="320"/>
      <c r="D45" s="321"/>
      <c r="E45" s="330" t="s">
        <v>345</v>
      </c>
      <c r="F45" s="331"/>
      <c r="G45" s="331"/>
      <c r="H45" s="331"/>
      <c r="I45" s="331"/>
      <c r="J45" s="331"/>
      <c r="K45" s="331"/>
      <c r="L45" s="21" t="s">
        <v>25</v>
      </c>
      <c r="M45" s="21"/>
      <c r="N45" s="281"/>
      <c r="O45" s="281"/>
      <c r="P45" s="281"/>
      <c r="Q45" s="281"/>
      <c r="R45" s="281"/>
      <c r="S45" s="281"/>
      <c r="T45" s="332">
        <v>10</v>
      </c>
      <c r="U45" s="332"/>
      <c r="V45" s="22" t="s">
        <v>26</v>
      </c>
      <c r="W45" s="324" t="s">
        <v>32</v>
      </c>
      <c r="X45" s="325"/>
      <c r="Y45" s="326"/>
      <c r="Z45" s="300"/>
      <c r="AA45" s="301"/>
      <c r="AB45" s="301"/>
      <c r="AC45" s="301"/>
      <c r="AD45" s="301"/>
      <c r="AE45" s="302"/>
      <c r="AF45" s="130" t="s">
        <v>72</v>
      </c>
      <c r="AG45" s="175" t="b">
        <v>0</v>
      </c>
      <c r="AH45" s="191"/>
      <c r="AI45" s="192"/>
    </row>
    <row r="46" spans="1:35" ht="23.1" customHeight="1" thickBot="1">
      <c r="A46" s="303" t="s">
        <v>24</v>
      </c>
      <c r="B46" s="304"/>
      <c r="C46" s="304"/>
      <c r="D46" s="305"/>
      <c r="E46" s="306" t="s">
        <v>331</v>
      </c>
      <c r="F46" s="307"/>
      <c r="G46" s="307"/>
      <c r="H46" s="307"/>
      <c r="I46" s="307"/>
      <c r="J46" s="307"/>
      <c r="K46" s="307"/>
      <c r="L46" s="307"/>
      <c r="M46" s="308"/>
      <c r="N46" s="309" t="s">
        <v>27</v>
      </c>
      <c r="O46" s="310"/>
      <c r="P46" s="311"/>
      <c r="Q46" s="312" t="s">
        <v>332</v>
      </c>
      <c r="R46" s="313"/>
      <c r="S46" s="313"/>
      <c r="T46" s="313"/>
      <c r="U46" s="313"/>
      <c r="V46" s="314"/>
      <c r="W46" s="315" t="s">
        <v>3</v>
      </c>
      <c r="X46" s="316"/>
      <c r="Y46" s="317"/>
      <c r="Z46" s="312" t="s">
        <v>335</v>
      </c>
      <c r="AA46" s="313"/>
      <c r="AB46" s="313"/>
      <c r="AC46" s="313"/>
      <c r="AD46" s="313"/>
      <c r="AE46" s="318"/>
      <c r="AF46" s="130" t="s">
        <v>73</v>
      </c>
      <c r="AG46" s="175" t="b">
        <v>1</v>
      </c>
      <c r="AH46" s="191"/>
      <c r="AI46" s="192"/>
    </row>
    <row r="47" spans="1:35" ht="23.1" customHeight="1">
      <c r="A47" s="521" t="s">
        <v>33</v>
      </c>
      <c r="B47" s="522"/>
      <c r="C47" s="522"/>
      <c r="D47" s="523"/>
      <c r="E47" s="524"/>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c r="AD47" s="525"/>
      <c r="AE47" s="526"/>
      <c r="AF47" s="130" t="s">
        <v>74</v>
      </c>
      <c r="AG47" s="175" t="b">
        <v>0</v>
      </c>
      <c r="AH47" s="191"/>
      <c r="AI47" s="192"/>
    </row>
    <row r="48" spans="1:35" ht="23.1" customHeight="1">
      <c r="A48" s="267" t="s">
        <v>256</v>
      </c>
      <c r="B48" s="268"/>
      <c r="C48" s="268"/>
      <c r="D48" s="269"/>
      <c r="E48" s="272" t="s">
        <v>297</v>
      </c>
      <c r="F48" s="273"/>
      <c r="G48" s="273"/>
      <c r="H48" s="273"/>
      <c r="I48" s="273"/>
      <c r="J48" s="273"/>
      <c r="K48" s="273"/>
      <c r="L48" s="273"/>
      <c r="M48" s="273"/>
      <c r="N48" s="273"/>
      <c r="O48" s="273"/>
      <c r="P48" s="273"/>
      <c r="Q48" s="273" t="s">
        <v>298</v>
      </c>
      <c r="R48" s="273"/>
      <c r="S48" s="273"/>
      <c r="T48" s="273"/>
      <c r="U48" s="273"/>
      <c r="V48" s="273"/>
      <c r="W48" s="273"/>
      <c r="X48" s="273"/>
      <c r="Y48" s="273"/>
      <c r="Z48" s="273"/>
      <c r="AA48" s="273"/>
      <c r="AB48" s="273"/>
      <c r="AC48" s="273"/>
      <c r="AD48" s="273"/>
      <c r="AE48" s="274"/>
      <c r="AF48" s="131" t="s">
        <v>75</v>
      </c>
      <c r="AG48" s="175" t="b">
        <v>0</v>
      </c>
      <c r="AH48" s="191"/>
      <c r="AI48" s="192"/>
    </row>
    <row r="49" spans="1:36" ht="23.1" customHeight="1" thickBot="1">
      <c r="A49" s="527" t="s">
        <v>257</v>
      </c>
      <c r="B49" s="528"/>
      <c r="C49" s="528"/>
      <c r="D49" s="529"/>
      <c r="E49" s="530" t="s">
        <v>40</v>
      </c>
      <c r="F49" s="531"/>
      <c r="G49" s="531"/>
      <c r="H49" s="531"/>
      <c r="I49" s="531"/>
      <c r="J49" s="531"/>
      <c r="K49" s="531"/>
      <c r="L49" s="531"/>
      <c r="M49" s="531"/>
      <c r="N49" s="532"/>
      <c r="O49" s="532"/>
      <c r="P49" s="532"/>
      <c r="Q49" s="532"/>
      <c r="R49" s="531" t="s">
        <v>97</v>
      </c>
      <c r="S49" s="531"/>
      <c r="T49" s="531"/>
      <c r="U49" s="531"/>
      <c r="V49" s="531"/>
      <c r="W49" s="531"/>
      <c r="X49" s="531"/>
      <c r="Y49" s="531"/>
      <c r="Z49" s="531"/>
      <c r="AA49" s="531"/>
      <c r="AB49" s="531"/>
      <c r="AC49" s="531"/>
      <c r="AD49" s="531"/>
      <c r="AE49" s="533"/>
      <c r="AF49" s="130" t="s">
        <v>68</v>
      </c>
      <c r="AG49" s="175">
        <v>2</v>
      </c>
      <c r="AH49" s="191"/>
      <c r="AI49" s="192"/>
    </row>
    <row r="50" spans="1:36" ht="10.5" customHeight="1" thickBot="1">
      <c r="A50" s="254"/>
      <c r="B50" s="254"/>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130" t="s">
        <v>70</v>
      </c>
      <c r="AG50" s="175">
        <v>1</v>
      </c>
      <c r="AH50" s="191"/>
      <c r="AI50" s="192"/>
    </row>
    <row r="51" spans="1:36" ht="24" customHeight="1">
      <c r="A51" s="261" t="s">
        <v>98</v>
      </c>
      <c r="B51" s="262"/>
      <c r="C51" s="262"/>
      <c r="D51" s="263"/>
      <c r="E51" s="270"/>
      <c r="F51" s="271"/>
      <c r="G51" s="271"/>
      <c r="H51" s="271"/>
      <c r="I51" s="271"/>
      <c r="J51" s="271"/>
      <c r="K51" s="271"/>
      <c r="L51" s="182"/>
      <c r="M51" s="264" t="s">
        <v>243</v>
      </c>
      <c r="N51" s="264"/>
      <c r="O51" s="265"/>
      <c r="P51" s="265"/>
      <c r="Q51" s="265"/>
      <c r="R51" s="265"/>
      <c r="S51" s="265"/>
      <c r="T51" s="265"/>
      <c r="U51" s="265"/>
      <c r="V51" s="265"/>
      <c r="W51" s="265"/>
      <c r="X51" s="265"/>
      <c r="Y51" s="265"/>
      <c r="Z51" s="167" t="s">
        <v>241</v>
      </c>
      <c r="AA51" s="266"/>
      <c r="AB51" s="266"/>
      <c r="AC51" s="266"/>
      <c r="AD51" s="266"/>
      <c r="AE51" s="23" t="s">
        <v>83</v>
      </c>
      <c r="AF51" s="130" t="s">
        <v>188</v>
      </c>
      <c r="AG51" s="175" t="b">
        <v>1</v>
      </c>
    </row>
    <row r="52" spans="1:36" ht="23.1" customHeight="1">
      <c r="A52" s="255" t="s">
        <v>4</v>
      </c>
      <c r="B52" s="256"/>
      <c r="C52" s="256"/>
      <c r="D52" s="257"/>
      <c r="E52" s="258" t="s">
        <v>346</v>
      </c>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60"/>
      <c r="AF52" s="130" t="s">
        <v>189</v>
      </c>
      <c r="AG52" s="176" t="b">
        <v>1</v>
      </c>
    </row>
    <row r="53" spans="1:36" ht="18" customHeight="1">
      <c r="A53" s="284" t="s">
        <v>46</v>
      </c>
      <c r="B53" s="286" t="s">
        <v>47</v>
      </c>
      <c r="C53" s="286"/>
      <c r="D53" s="287"/>
      <c r="E53" s="292"/>
      <c r="F53" s="293"/>
      <c r="G53" s="293"/>
      <c r="H53" s="293"/>
      <c r="I53" s="293"/>
      <c r="J53" s="293"/>
      <c r="K53" s="293"/>
      <c r="L53" s="183"/>
      <c r="M53" s="276" t="s">
        <v>244</v>
      </c>
      <c r="N53" s="276"/>
      <c r="O53" s="288"/>
      <c r="P53" s="288"/>
      <c r="Q53" s="288"/>
      <c r="R53" s="165" t="s">
        <v>240</v>
      </c>
      <c r="S53" s="288"/>
      <c r="T53" s="288"/>
      <c r="U53" s="288"/>
      <c r="V53" s="288"/>
      <c r="W53" s="288"/>
      <c r="X53" s="288"/>
      <c r="Y53" s="288"/>
      <c r="Z53" s="164" t="s">
        <v>241</v>
      </c>
      <c r="AA53" s="288"/>
      <c r="AB53" s="288"/>
      <c r="AC53" s="288"/>
      <c r="AD53" s="288"/>
      <c r="AE53" s="24" t="s">
        <v>82</v>
      </c>
      <c r="AF53" s="130" t="s">
        <v>94</v>
      </c>
      <c r="AG53" s="176" t="b">
        <v>1</v>
      </c>
    </row>
    <row r="54" spans="1:36" ht="17.25" customHeight="1">
      <c r="A54" s="284"/>
      <c r="B54" s="289" t="s">
        <v>44</v>
      </c>
      <c r="C54" s="290"/>
      <c r="D54" s="291"/>
      <c r="E54" s="280"/>
      <c r="F54" s="281"/>
      <c r="G54" s="281"/>
      <c r="H54" s="281"/>
      <c r="I54" s="281"/>
      <c r="J54" s="281"/>
      <c r="K54" s="281"/>
      <c r="L54" s="184"/>
      <c r="M54" s="276" t="s">
        <v>244</v>
      </c>
      <c r="N54" s="276"/>
      <c r="O54" s="277" t="s">
        <v>347</v>
      </c>
      <c r="P54" s="277"/>
      <c r="Q54" s="277"/>
      <c r="R54" s="168" t="s">
        <v>240</v>
      </c>
      <c r="S54" s="277" t="s">
        <v>348</v>
      </c>
      <c r="T54" s="277"/>
      <c r="U54" s="277"/>
      <c r="V54" s="277"/>
      <c r="W54" s="277"/>
      <c r="X54" s="277"/>
      <c r="Y54" s="277"/>
      <c r="Z54" s="169" t="s">
        <v>241</v>
      </c>
      <c r="AA54" s="277" t="s">
        <v>335</v>
      </c>
      <c r="AB54" s="277"/>
      <c r="AC54" s="277"/>
      <c r="AD54" s="277"/>
      <c r="AE54" s="25" t="s">
        <v>82</v>
      </c>
      <c r="AF54" s="130" t="s">
        <v>238</v>
      </c>
      <c r="AG54" s="196" t="b">
        <v>1</v>
      </c>
    </row>
    <row r="55" spans="1:36" ht="18" customHeight="1">
      <c r="A55" s="285"/>
      <c r="B55" s="256" t="s">
        <v>45</v>
      </c>
      <c r="C55" s="256"/>
      <c r="D55" s="257"/>
      <c r="E55" s="282"/>
      <c r="F55" s="283"/>
      <c r="G55" s="283"/>
      <c r="H55" s="283"/>
      <c r="I55" s="283"/>
      <c r="J55" s="283"/>
      <c r="K55" s="283"/>
      <c r="L55" s="185"/>
      <c r="M55" s="278" t="s">
        <v>244</v>
      </c>
      <c r="N55" s="278"/>
      <c r="O55" s="279" t="s">
        <v>347</v>
      </c>
      <c r="P55" s="279"/>
      <c r="Q55" s="279"/>
      <c r="R55" s="166" t="s">
        <v>240</v>
      </c>
      <c r="S55" s="279" t="s">
        <v>348</v>
      </c>
      <c r="T55" s="279"/>
      <c r="U55" s="279"/>
      <c r="V55" s="279"/>
      <c r="W55" s="279"/>
      <c r="X55" s="279"/>
      <c r="Y55" s="279"/>
      <c r="Z55" s="163" t="s">
        <v>241</v>
      </c>
      <c r="AA55" s="279" t="s">
        <v>335</v>
      </c>
      <c r="AB55" s="279"/>
      <c r="AC55" s="279"/>
      <c r="AD55" s="279"/>
      <c r="AE55" s="26" t="s">
        <v>82</v>
      </c>
      <c r="AF55" s="130" t="s">
        <v>255</v>
      </c>
      <c r="AG55" s="196" t="b">
        <v>1</v>
      </c>
    </row>
    <row r="56" spans="1:36" ht="24.9" customHeight="1" thickBot="1">
      <c r="A56" s="294" t="s">
        <v>34</v>
      </c>
      <c r="B56" s="295"/>
      <c r="C56" s="295"/>
      <c r="D56" s="296"/>
      <c r="E56" s="297"/>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9"/>
      <c r="AF56" s="130" t="s">
        <v>237</v>
      </c>
      <c r="AG56" s="175">
        <v>1</v>
      </c>
      <c r="AI56" s="125"/>
      <c r="AJ56" s="125"/>
    </row>
    <row r="57" spans="1:36" ht="18.600000000000001" hidden="1">
      <c r="A57" s="275" t="s">
        <v>14</v>
      </c>
      <c r="B57" s="275"/>
      <c r="C57" s="275"/>
      <c r="D57" s="275"/>
      <c r="E57" s="170" t="s">
        <v>288</v>
      </c>
      <c r="F57" s="28"/>
      <c r="G57" s="28"/>
      <c r="H57" s="28"/>
      <c r="I57" s="27"/>
      <c r="J57" s="28"/>
      <c r="L57" s="28"/>
      <c r="M57" s="27"/>
      <c r="N57" s="28"/>
      <c r="P57" s="27"/>
      <c r="Q57" s="27"/>
      <c r="R57" s="28"/>
      <c r="T57" s="27"/>
      <c r="U57" s="27"/>
      <c r="V57" s="28"/>
      <c r="W57" s="28"/>
      <c r="X57" s="28"/>
      <c r="Y57" s="28"/>
      <c r="Z57" s="28"/>
      <c r="AA57" s="28"/>
      <c r="AB57" s="28"/>
      <c r="AC57" s="28"/>
      <c r="AD57" s="28"/>
      <c r="AE57" s="29" t="s">
        <v>15</v>
      </c>
      <c r="AF57" s="130" t="s">
        <v>95</v>
      </c>
      <c r="AG57" s="176">
        <v>1</v>
      </c>
      <c r="AI57" s="125"/>
      <c r="AJ57" s="125"/>
    </row>
    <row r="58" spans="1:36" ht="20.399999999999999" customHeight="1">
      <c r="AF58" s="239" t="s">
        <v>251</v>
      </c>
      <c r="AG58" s="176">
        <v>3</v>
      </c>
    </row>
    <row r="59" spans="1:36" ht="20.399999999999999" customHeight="1">
      <c r="AF59" s="130" t="s">
        <v>190</v>
      </c>
      <c r="AG59" s="176">
        <v>4</v>
      </c>
    </row>
    <row r="60" spans="1:36" ht="20.399999999999999" customHeight="1">
      <c r="AF60" s="130" t="s">
        <v>198</v>
      </c>
      <c r="AG60" s="175">
        <v>1</v>
      </c>
    </row>
    <row r="61" spans="1:36" ht="20.399999999999999" customHeight="1">
      <c r="AF61" s="130" t="s">
        <v>49</v>
      </c>
      <c r="AG61" s="175">
        <v>1</v>
      </c>
    </row>
    <row r="62" spans="1:36" ht="20.399999999999999" customHeight="1">
      <c r="AF62" s="130" t="s">
        <v>252</v>
      </c>
      <c r="AG62" s="175">
        <v>3</v>
      </c>
    </row>
    <row r="63" spans="1:36" ht="20.399999999999999" customHeight="1">
      <c r="AF63" s="130" t="s">
        <v>253</v>
      </c>
      <c r="AG63" s="175">
        <v>3</v>
      </c>
    </row>
    <row r="64" spans="1:36" ht="20.399999999999999" customHeight="1">
      <c r="AF64" s="125"/>
    </row>
    <row r="65" spans="32:33" ht="20.399999999999999" customHeight="1">
      <c r="AF65" s="125"/>
      <c r="AG65" s="11"/>
    </row>
    <row r="66" spans="32:33" ht="20.399999999999999" customHeight="1">
      <c r="AF66" s="125"/>
      <c r="AG66" s="11"/>
    </row>
    <row r="67" spans="32:33" ht="20.399999999999999" customHeight="1">
      <c r="AF67" s="125"/>
      <c r="AG67" s="11"/>
    </row>
    <row r="68" spans="32:33" ht="20.399999999999999" customHeight="1">
      <c r="AF68" s="125"/>
    </row>
  </sheetData>
  <mergeCells count="331">
    <mergeCell ref="A3:D3"/>
    <mergeCell ref="E3:N3"/>
    <mergeCell ref="O3:R3"/>
    <mergeCell ref="S3:X3"/>
    <mergeCell ref="Y3:AA3"/>
    <mergeCell ref="AB3:AE3"/>
    <mergeCell ref="A1:M1"/>
    <mergeCell ref="Z1:AE1"/>
    <mergeCell ref="A2:AE2"/>
    <mergeCell ref="N1:Y1"/>
    <mergeCell ref="A4:D4"/>
    <mergeCell ref="E4:X4"/>
    <mergeCell ref="Y4:AA4"/>
    <mergeCell ref="AB4:AE4"/>
    <mergeCell ref="A5:AE5"/>
    <mergeCell ref="A6:B6"/>
    <mergeCell ref="C6:D6"/>
    <mergeCell ref="E6:F6"/>
    <mergeCell ref="G6:H6"/>
    <mergeCell ref="I6:J6"/>
    <mergeCell ref="K6:L6"/>
    <mergeCell ref="M6:N6"/>
    <mergeCell ref="O6:AA6"/>
    <mergeCell ref="AB6:AC6"/>
    <mergeCell ref="AD6:AE6"/>
    <mergeCell ref="A7:B9"/>
    <mergeCell ref="C7:D7"/>
    <mergeCell ref="E7:F7"/>
    <mergeCell ref="G7:H7"/>
    <mergeCell ref="I7:J7"/>
    <mergeCell ref="C9:D9"/>
    <mergeCell ref="E9:F9"/>
    <mergeCell ref="G9:H9"/>
    <mergeCell ref="I9:J9"/>
    <mergeCell ref="K9:L9"/>
    <mergeCell ref="M9:N9"/>
    <mergeCell ref="O9:P9"/>
    <mergeCell ref="Q9:R9"/>
    <mergeCell ref="AD7:AE7"/>
    <mergeCell ref="C8:D8"/>
    <mergeCell ref="E8:F8"/>
    <mergeCell ref="G8:H8"/>
    <mergeCell ref="I8:J8"/>
    <mergeCell ref="K8:L8"/>
    <mergeCell ref="M8:N8"/>
    <mergeCell ref="O8:P8"/>
    <mergeCell ref="Q8:R8"/>
    <mergeCell ref="S8:AA8"/>
    <mergeCell ref="K7:L7"/>
    <mergeCell ref="M7:N7"/>
    <mergeCell ref="O7:P7"/>
    <mergeCell ref="Q7:R7"/>
    <mergeCell ref="S7:AA7"/>
    <mergeCell ref="AB7:AC7"/>
    <mergeCell ref="S9:AA9"/>
    <mergeCell ref="AB9:AC9"/>
    <mergeCell ref="AD9:AE9"/>
    <mergeCell ref="O10:P10"/>
    <mergeCell ref="Q10:R10"/>
    <mergeCell ref="S10:AA10"/>
    <mergeCell ref="AB10:AC10"/>
    <mergeCell ref="AD10:AE10"/>
    <mergeCell ref="AB8:AC8"/>
    <mergeCell ref="AD8:AE8"/>
    <mergeCell ref="AB11:AC11"/>
    <mergeCell ref="AD11:AE11"/>
    <mergeCell ref="A11:B13"/>
    <mergeCell ref="C11:D11"/>
    <mergeCell ref="E11:F11"/>
    <mergeCell ref="G11:H11"/>
    <mergeCell ref="I11:J11"/>
    <mergeCell ref="K11:L11"/>
    <mergeCell ref="C12:D12"/>
    <mergeCell ref="E12:F12"/>
    <mergeCell ref="G12:H12"/>
    <mergeCell ref="C13:D13"/>
    <mergeCell ref="E13:F13"/>
    <mergeCell ref="G13:H13"/>
    <mergeCell ref="I13:J13"/>
    <mergeCell ref="K13:L13"/>
    <mergeCell ref="M11:N11"/>
    <mergeCell ref="O11:P11"/>
    <mergeCell ref="Q11:R11"/>
    <mergeCell ref="S11:AA11"/>
    <mergeCell ref="M13:N13"/>
    <mergeCell ref="O13:P13"/>
    <mergeCell ref="Q13:R13"/>
    <mergeCell ref="S13:AA13"/>
    <mergeCell ref="AB13:AC13"/>
    <mergeCell ref="AD13:AE13"/>
    <mergeCell ref="O12:P12"/>
    <mergeCell ref="Q12:R12"/>
    <mergeCell ref="S12:AA12"/>
    <mergeCell ref="AB12:AC12"/>
    <mergeCell ref="AD12:AE12"/>
    <mergeCell ref="O14:P14"/>
    <mergeCell ref="Q14:R14"/>
    <mergeCell ref="S14:AA14"/>
    <mergeCell ref="AB14:AC14"/>
    <mergeCell ref="AD14:AE14"/>
    <mergeCell ref="A15:B17"/>
    <mergeCell ref="C15:D15"/>
    <mergeCell ref="E15:F15"/>
    <mergeCell ref="G15:H15"/>
    <mergeCell ref="I15:J15"/>
    <mergeCell ref="C17:D17"/>
    <mergeCell ref="E17:F17"/>
    <mergeCell ref="G17:H17"/>
    <mergeCell ref="I17:J17"/>
    <mergeCell ref="K17:L17"/>
    <mergeCell ref="M17:N17"/>
    <mergeCell ref="AD15:AE15"/>
    <mergeCell ref="C16:D16"/>
    <mergeCell ref="E16:F16"/>
    <mergeCell ref="G16:H16"/>
    <mergeCell ref="O16:P16"/>
    <mergeCell ref="Q16:R16"/>
    <mergeCell ref="S16:AA16"/>
    <mergeCell ref="AB16:AC16"/>
    <mergeCell ref="AD16:AE16"/>
    <mergeCell ref="K15:L15"/>
    <mergeCell ref="M15:N15"/>
    <mergeCell ref="O15:P15"/>
    <mergeCell ref="Q15:R15"/>
    <mergeCell ref="S15:AA15"/>
    <mergeCell ref="AB15:AC15"/>
    <mergeCell ref="O17:P17"/>
    <mergeCell ref="Q17:R17"/>
    <mergeCell ref="S17:AA17"/>
    <mergeCell ref="AB17:AC17"/>
    <mergeCell ref="AD17:AE17"/>
    <mergeCell ref="O18:P18"/>
    <mergeCell ref="Q18:R18"/>
    <mergeCell ref="S18:AA18"/>
    <mergeCell ref="AB18:AC18"/>
    <mergeCell ref="AD18:AE18"/>
    <mergeCell ref="AB19:AC19"/>
    <mergeCell ref="AD19:AE19"/>
    <mergeCell ref="A19:B21"/>
    <mergeCell ref="C19:D19"/>
    <mergeCell ref="E19:F19"/>
    <mergeCell ref="G19:H19"/>
    <mergeCell ref="I19:J19"/>
    <mergeCell ref="K19:L19"/>
    <mergeCell ref="C20:D20"/>
    <mergeCell ref="E20:F20"/>
    <mergeCell ref="G20:H20"/>
    <mergeCell ref="C21:D21"/>
    <mergeCell ref="E21:F21"/>
    <mergeCell ref="G21:H21"/>
    <mergeCell ref="I21:J21"/>
    <mergeCell ref="K21:L21"/>
    <mergeCell ref="M19:N19"/>
    <mergeCell ref="O19:P19"/>
    <mergeCell ref="Q19:R19"/>
    <mergeCell ref="S19:AA19"/>
    <mergeCell ref="M21:N21"/>
    <mergeCell ref="O21:P21"/>
    <mergeCell ref="Q21:R21"/>
    <mergeCell ref="S21:AA21"/>
    <mergeCell ref="AB21:AC21"/>
    <mergeCell ref="AD21:AE21"/>
    <mergeCell ref="O20:P20"/>
    <mergeCell ref="Q20:R20"/>
    <mergeCell ref="S20:AA20"/>
    <mergeCell ref="AB20:AC20"/>
    <mergeCell ref="AD20:AE20"/>
    <mergeCell ref="O22:P22"/>
    <mergeCell ref="Q22:R22"/>
    <mergeCell ref="S22:AA22"/>
    <mergeCell ref="AB22:AC22"/>
    <mergeCell ref="AD22:AE22"/>
    <mergeCell ref="A23:B25"/>
    <mergeCell ref="C23:D23"/>
    <mergeCell ref="E23:F23"/>
    <mergeCell ref="G23:H23"/>
    <mergeCell ref="I23:J23"/>
    <mergeCell ref="C25:D25"/>
    <mergeCell ref="E25:F25"/>
    <mergeCell ref="G25:H25"/>
    <mergeCell ref="I25:J25"/>
    <mergeCell ref="K25:L25"/>
    <mergeCell ref="M25:N25"/>
    <mergeCell ref="AD23:AE23"/>
    <mergeCell ref="C24:D24"/>
    <mergeCell ref="E24:F24"/>
    <mergeCell ref="G24:H24"/>
    <mergeCell ref="O24:P24"/>
    <mergeCell ref="Q24:R24"/>
    <mergeCell ref="S24:AA24"/>
    <mergeCell ref="AB24:AC24"/>
    <mergeCell ref="AD24:AE24"/>
    <mergeCell ref="K23:L23"/>
    <mergeCell ref="M23:N23"/>
    <mergeCell ref="O23:P23"/>
    <mergeCell ref="Q23:R23"/>
    <mergeCell ref="S23:AA23"/>
    <mergeCell ref="AB23:AC23"/>
    <mergeCell ref="O25:P25"/>
    <mergeCell ref="Q25:R25"/>
    <mergeCell ref="S25:AA25"/>
    <mergeCell ref="AB25:AC25"/>
    <mergeCell ref="AD25:AE25"/>
    <mergeCell ref="O26:P26"/>
    <mergeCell ref="Q26:R26"/>
    <mergeCell ref="S26:AA26"/>
    <mergeCell ref="AB26:AC26"/>
    <mergeCell ref="AD26:AE26"/>
    <mergeCell ref="A29:D29"/>
    <mergeCell ref="F29:H29"/>
    <mergeCell ref="J29:AE29"/>
    <mergeCell ref="A30:D30"/>
    <mergeCell ref="E30:O30"/>
    <mergeCell ref="P30:S30"/>
    <mergeCell ref="T30:AE30"/>
    <mergeCell ref="A28:D28"/>
    <mergeCell ref="E28:O28"/>
    <mergeCell ref="P28:S28"/>
    <mergeCell ref="T28:Y28"/>
    <mergeCell ref="Z28:AA28"/>
    <mergeCell ref="AB28:AE28"/>
    <mergeCell ref="A33:D33"/>
    <mergeCell ref="F33:H33"/>
    <mergeCell ref="J33:AE33"/>
    <mergeCell ref="A34:D34"/>
    <mergeCell ref="E34:O34"/>
    <mergeCell ref="P34:S34"/>
    <mergeCell ref="T34:AE34"/>
    <mergeCell ref="A31:D31"/>
    <mergeCell ref="E31:O31"/>
    <mergeCell ref="P31:S31"/>
    <mergeCell ref="T31:AE31"/>
    <mergeCell ref="A32:D32"/>
    <mergeCell ref="E32:O32"/>
    <mergeCell ref="P32:S32"/>
    <mergeCell ref="T32:Y32"/>
    <mergeCell ref="Z32:AA32"/>
    <mergeCell ref="AB32:AE32"/>
    <mergeCell ref="A38:D38"/>
    <mergeCell ref="E38:M38"/>
    <mergeCell ref="N38:P38"/>
    <mergeCell ref="Q38:V38"/>
    <mergeCell ref="W38:Y38"/>
    <mergeCell ref="Z38:AE38"/>
    <mergeCell ref="A35:D35"/>
    <mergeCell ref="E35:O35"/>
    <mergeCell ref="P35:S35"/>
    <mergeCell ref="T35:AE35"/>
    <mergeCell ref="A37:D37"/>
    <mergeCell ref="E37:AE37"/>
    <mergeCell ref="A39:D39"/>
    <mergeCell ref="F39:H39"/>
    <mergeCell ref="J39:V39"/>
    <mergeCell ref="W39:Y39"/>
    <mergeCell ref="Z39:AE39"/>
    <mergeCell ref="A40:D40"/>
    <mergeCell ref="E40:K40"/>
    <mergeCell ref="N40:S40"/>
    <mergeCell ref="T40:U40"/>
    <mergeCell ref="W40:Y40"/>
    <mergeCell ref="A42:D42"/>
    <mergeCell ref="E42:AE42"/>
    <mergeCell ref="A43:D43"/>
    <mergeCell ref="E43:M43"/>
    <mergeCell ref="N43:P43"/>
    <mergeCell ref="Q43:V43"/>
    <mergeCell ref="W43:Y43"/>
    <mergeCell ref="Z43:AE43"/>
    <mergeCell ref="Z40:AE40"/>
    <mergeCell ref="A41:D41"/>
    <mergeCell ref="E41:M41"/>
    <mergeCell ref="N41:P41"/>
    <mergeCell ref="Q41:V41"/>
    <mergeCell ref="W41:Y41"/>
    <mergeCell ref="Z41:AE41"/>
    <mergeCell ref="Z45:AE45"/>
    <mergeCell ref="A46:D46"/>
    <mergeCell ref="E46:M46"/>
    <mergeCell ref="N46:P46"/>
    <mergeCell ref="Q46:V46"/>
    <mergeCell ref="W46:Y46"/>
    <mergeCell ref="Z46:AE46"/>
    <mergeCell ref="A44:D44"/>
    <mergeCell ref="F44:H44"/>
    <mergeCell ref="J44:V44"/>
    <mergeCell ref="W44:Y44"/>
    <mergeCell ref="Z44:AE44"/>
    <mergeCell ref="A45:D45"/>
    <mergeCell ref="E45:K45"/>
    <mergeCell ref="N45:S45"/>
    <mergeCell ref="T45:U45"/>
    <mergeCell ref="W45:Y45"/>
    <mergeCell ref="A50:AE50"/>
    <mergeCell ref="A51:D51"/>
    <mergeCell ref="E51:K51"/>
    <mergeCell ref="M51:N51"/>
    <mergeCell ref="O51:Y51"/>
    <mergeCell ref="AA51:AD51"/>
    <mergeCell ref="A47:D47"/>
    <mergeCell ref="E47:AE47"/>
    <mergeCell ref="A48:D48"/>
    <mergeCell ref="E48:P48"/>
    <mergeCell ref="Q48:AE48"/>
    <mergeCell ref="A49:D49"/>
    <mergeCell ref="E49:M49"/>
    <mergeCell ref="N49:Q49"/>
    <mergeCell ref="R49:AE49"/>
    <mergeCell ref="A52:D52"/>
    <mergeCell ref="E52:AE52"/>
    <mergeCell ref="A53:A55"/>
    <mergeCell ref="B53:D53"/>
    <mergeCell ref="E53:K53"/>
    <mergeCell ref="M53:N53"/>
    <mergeCell ref="O53:Q53"/>
    <mergeCell ref="S53:Y53"/>
    <mergeCell ref="AA53:AD53"/>
    <mergeCell ref="B54:D54"/>
    <mergeCell ref="AA55:AD55"/>
    <mergeCell ref="A56:D56"/>
    <mergeCell ref="E56:AE56"/>
    <mergeCell ref="A57:D57"/>
    <mergeCell ref="E54:K54"/>
    <mergeCell ref="M54:N54"/>
    <mergeCell ref="O54:Q54"/>
    <mergeCell ref="S54:Y54"/>
    <mergeCell ref="AA54:AD54"/>
    <mergeCell ref="B55:D55"/>
    <mergeCell ref="E55:K55"/>
    <mergeCell ref="M55:N55"/>
    <mergeCell ref="O55:Q55"/>
    <mergeCell ref="S55:Y55"/>
  </mergeCells>
  <phoneticPr fontId="1"/>
  <conditionalFormatting sqref="C7:D7">
    <cfRule type="expression" dxfId="93" priority="41">
      <formula>IF(OR($C$7="",$C$7="/"),TRUE,FALSE)</formula>
    </cfRule>
  </conditionalFormatting>
  <conditionalFormatting sqref="C11:D11">
    <cfRule type="expression" dxfId="92" priority="38">
      <formula>IF(OR($C$11="",$C$11="/"),TRUE,FALSE)</formula>
    </cfRule>
  </conditionalFormatting>
  <conditionalFormatting sqref="C15:D15">
    <cfRule type="expression" dxfId="91" priority="35">
      <formula>IF(OR($C$15="",$C$15="/"),TRUE,FALSE)</formula>
    </cfRule>
  </conditionalFormatting>
  <conditionalFormatting sqref="C19:D19">
    <cfRule type="expression" dxfId="90" priority="32">
      <formula>IF(OR($C$19="",$C$19="/"),TRUE,FALSE)</formula>
    </cfRule>
  </conditionalFormatting>
  <conditionalFormatting sqref="C23:D23">
    <cfRule type="expression" dxfId="89" priority="29">
      <formula>IF(OR($C$23="",$C$23="/"),TRUE,FALSE)</formula>
    </cfRule>
  </conditionalFormatting>
  <conditionalFormatting sqref="C9:H9">
    <cfRule type="containsBlanks" dxfId="88" priority="88">
      <formula>LEN(TRIM(C9))=0</formula>
    </cfRule>
  </conditionalFormatting>
  <conditionalFormatting sqref="C13:H13">
    <cfRule type="containsBlanks" dxfId="87" priority="91">
      <formula>LEN(TRIM(C13))=0</formula>
    </cfRule>
  </conditionalFormatting>
  <conditionalFormatting sqref="C17:H17">
    <cfRule type="containsBlanks" dxfId="86" priority="94">
      <formula>LEN(TRIM(C17))=0</formula>
    </cfRule>
  </conditionalFormatting>
  <conditionalFormatting sqref="C21:H21">
    <cfRule type="containsBlanks" dxfId="85" priority="97">
      <formula>LEN(TRIM(C21))=0</formula>
    </cfRule>
  </conditionalFormatting>
  <conditionalFormatting sqref="C25:H25">
    <cfRule type="containsBlanks" dxfId="84" priority="100">
      <formula>LEN(TRIM(C25))=0</formula>
    </cfRule>
  </conditionalFormatting>
  <conditionalFormatting sqref="E3 S3 AB3 T28:Y28 AB28:AE28 F29:H29 J29:AE29 E30:O30 T30:AE30 E31 T31 E32:O32 T32:Y32 AB32:AE32 F33:H33 J33:AE33 T34:AE34 E34:O35 E38:M38 Q38:V38 Z38:AE39 F39:H39 J39:V39 E40:K40 T40:U40 E41:M41 Q41:V41 Z41:AE41 E43:M43 Q43:V43 Z43:AE44 F44:H44 J44:V44 E45:K45 T45:U45 E46:M46 Q46:V46 Z46:AE46 E52 E56:AE56">
    <cfRule type="containsBlanks" dxfId="83" priority="69">
      <formula>LEN(TRIM(E3))=0</formula>
    </cfRule>
  </conditionalFormatting>
  <conditionalFormatting sqref="E4">
    <cfRule type="expression" dxfId="82" priority="68">
      <formula>$AG$3&lt;=0</formula>
    </cfRule>
  </conditionalFormatting>
  <conditionalFormatting sqref="E29 I29">
    <cfRule type="expression" dxfId="81" priority="54">
      <formula>$F$29=""</formula>
    </cfRule>
  </conditionalFormatting>
  <conditionalFormatting sqref="E33 I33">
    <cfRule type="expression" dxfId="80" priority="61">
      <formula>$F$33=""</formula>
    </cfRule>
  </conditionalFormatting>
  <conditionalFormatting sqref="E39 I39">
    <cfRule type="expression" dxfId="79" priority="60">
      <formula>$F$39=""</formula>
    </cfRule>
  </conditionalFormatting>
  <conditionalFormatting sqref="E44 I44">
    <cfRule type="expression" dxfId="78" priority="59">
      <formula>$F$44=""</formula>
    </cfRule>
  </conditionalFormatting>
  <conditionalFormatting sqref="E47">
    <cfRule type="expression" dxfId="77" priority="42">
      <formula>AND($AG$51=FALSE,$AG$52=FALSE,$AG$53=FALSE,$AG$54=FALSE,$AG$55=FALSE)</formula>
    </cfRule>
  </conditionalFormatting>
  <conditionalFormatting sqref="E48">
    <cfRule type="expression" dxfId="76" priority="3">
      <formula>$AG$56=0</formula>
    </cfRule>
  </conditionalFormatting>
  <conditionalFormatting sqref="E51 L51:M51 O51 Z51:AA51 AE51">
    <cfRule type="expression" dxfId="75" priority="74">
      <formula>$AG$60&lt;=0</formula>
    </cfRule>
  </conditionalFormatting>
  <conditionalFormatting sqref="E7:F7">
    <cfRule type="expression" dxfId="74" priority="40">
      <formula>IF(OR($E$7="",$E$7="/"),TRUE,FALSE)</formula>
    </cfRule>
  </conditionalFormatting>
  <conditionalFormatting sqref="E11:F11">
    <cfRule type="expression" dxfId="73" priority="37">
      <formula>IF(OR($E$11="",$E$11="/"),TRUE,FALSE)</formula>
    </cfRule>
  </conditionalFormatting>
  <conditionalFormatting sqref="E15:F15">
    <cfRule type="expression" dxfId="72" priority="34">
      <formula>IF(OR($E$15="",$E$15="/"),TRUE,FALSE)</formula>
    </cfRule>
  </conditionalFormatting>
  <conditionalFormatting sqref="E19:F19">
    <cfRule type="expression" dxfId="71" priority="31">
      <formula>IF(OR($E$19="",$E$19="/"),TRUE,FALSE)</formula>
    </cfRule>
  </conditionalFormatting>
  <conditionalFormatting sqref="E23:F23">
    <cfRule type="expression" dxfId="70" priority="28">
      <formula>IF(OR($E$23="",$E$23="/"),TRUE,FALSE)</formula>
    </cfRule>
  </conditionalFormatting>
  <conditionalFormatting sqref="E28:O28">
    <cfRule type="expression" dxfId="69" priority="62">
      <formula>$E$3=""</formula>
    </cfRule>
  </conditionalFormatting>
  <conditionalFormatting sqref="E49:Q49">
    <cfRule type="expression" dxfId="68" priority="103">
      <formula>$AG$58&lt;=0</formula>
    </cfRule>
  </conditionalFormatting>
  <conditionalFormatting sqref="E37:AE37">
    <cfRule type="expression" dxfId="67" priority="70">
      <formula>AND($AG$37=FALSE,$AG$38=FALSE,$AG$39=FALSE,$AG$40=FALSE,$AG$41=FALSE)</formula>
    </cfRule>
  </conditionalFormatting>
  <conditionalFormatting sqref="E42:AE42">
    <cfRule type="expression" dxfId="66" priority="78">
      <formula>AND($AG$44=FALSE,$AG$45=FALSE,$AG$46=FALSE,$AG$47=FALSE,$AG$48=FALSE)</formula>
    </cfRule>
  </conditionalFormatting>
  <conditionalFormatting sqref="E53:AE53">
    <cfRule type="expression" dxfId="65" priority="6">
      <formula>$AG$61&lt;=0</formula>
    </cfRule>
  </conditionalFormatting>
  <conditionalFormatting sqref="E54:AE54">
    <cfRule type="expression" dxfId="64" priority="5">
      <formula>$AG$62&lt;=0</formula>
    </cfRule>
  </conditionalFormatting>
  <conditionalFormatting sqref="E55:AE55">
    <cfRule type="expression" dxfId="63" priority="4">
      <formula>$AG$63&lt;=0</formula>
    </cfRule>
  </conditionalFormatting>
  <conditionalFormatting sqref="G7:H7">
    <cfRule type="expression" dxfId="62" priority="39">
      <formula>IF(OR($G$7="",$G$7="/"),TRUE,FALSE)</formula>
    </cfRule>
  </conditionalFormatting>
  <conditionalFormatting sqref="G11:H11">
    <cfRule type="expression" dxfId="61" priority="36">
      <formula>IF(OR($G$11="",$G$11="/"),TRUE,FALSE)</formula>
    </cfRule>
  </conditionalFormatting>
  <conditionalFormatting sqref="G15:H15">
    <cfRule type="expression" dxfId="60" priority="33">
      <formula>IF(OR($G$15="",$G$15="/"),TRUE,FALSE)</formula>
    </cfRule>
  </conditionalFormatting>
  <conditionalFormatting sqref="G19:H19">
    <cfRule type="expression" dxfId="59" priority="30">
      <formula>IF(OR($G$19="",$G$19="/"),TRUE,FALSE)</formula>
    </cfRule>
  </conditionalFormatting>
  <conditionalFormatting sqref="G23:H23">
    <cfRule type="expression" dxfId="58" priority="27">
      <formula>IF(OR($G$23="",$G$23="/"),TRUE,FALSE)</formula>
    </cfRule>
  </conditionalFormatting>
  <conditionalFormatting sqref="I7">
    <cfRule type="expression" dxfId="57" priority="7">
      <formula>IF(OR($I$7="",$I$7=":"),TRUE,FALSE)</formula>
    </cfRule>
  </conditionalFormatting>
  <conditionalFormatting sqref="I9">
    <cfRule type="expression" dxfId="56" priority="25">
      <formula>IF(OR($I$9="",$I$9=":"),TRUE,FALSE)</formula>
    </cfRule>
  </conditionalFormatting>
  <conditionalFormatting sqref="I11">
    <cfRule type="expression" dxfId="55" priority="24">
      <formula>IF(OR($I$11="",$I$11=":"),TRUE,FALSE)</formula>
    </cfRule>
  </conditionalFormatting>
  <conditionalFormatting sqref="I13">
    <cfRule type="expression" dxfId="54" priority="23">
      <formula>IF(OR($I$13="",$I$13=":"),TRUE,FALSE)</formula>
    </cfRule>
  </conditionalFormatting>
  <conditionalFormatting sqref="I15">
    <cfRule type="expression" dxfId="53" priority="22">
      <formula>IF(OR($I$15="",$I$15=":"),TRUE,FALSE)</formula>
    </cfRule>
  </conditionalFormatting>
  <conditionalFormatting sqref="I17">
    <cfRule type="expression" dxfId="52" priority="21">
      <formula>IF(OR($I$17="",$I$17=":"),TRUE,FALSE)</formula>
    </cfRule>
  </conditionalFormatting>
  <conditionalFormatting sqref="I19">
    <cfRule type="expression" dxfId="51" priority="20">
      <formula>IF(OR($I$19="",$I$19=":"),TRUE,FALSE)</formula>
    </cfRule>
  </conditionalFormatting>
  <conditionalFormatting sqref="I21">
    <cfRule type="expression" dxfId="50" priority="19">
      <formula>IF(OR($I$21="",$I$21=":"),TRUE,FALSE)</formula>
    </cfRule>
  </conditionalFormatting>
  <conditionalFormatting sqref="I23">
    <cfRule type="expression" dxfId="49" priority="18">
      <formula>IF(OR($I$23="",$I$23=":"),TRUE,FALSE)</formula>
    </cfRule>
  </conditionalFormatting>
  <conditionalFormatting sqref="I25">
    <cfRule type="expression" dxfId="48" priority="17">
      <formula>IF(OR($I$25="",$I$25=":"),TRUE,FALSE)</formula>
    </cfRule>
  </conditionalFormatting>
  <conditionalFormatting sqref="K7">
    <cfRule type="expression" dxfId="47" priority="8">
      <formula>IF(OR($K$7="",$K$7=":"),TRUE,FALSE)</formula>
    </cfRule>
  </conditionalFormatting>
  <conditionalFormatting sqref="K9">
    <cfRule type="expression" dxfId="46" priority="26">
      <formula>IF(OR($K$9="",$K$9=":"),TRUE,FALSE)</formula>
    </cfRule>
  </conditionalFormatting>
  <conditionalFormatting sqref="K11">
    <cfRule type="expression" dxfId="45" priority="16">
      <formula>IF(OR($K$11="",$K$11=":"),TRUE,FALSE)</formula>
    </cfRule>
  </conditionalFormatting>
  <conditionalFormatting sqref="K13">
    <cfRule type="expression" dxfId="44" priority="15">
      <formula>IF(OR($K$13="",$K$13=":"),TRUE,FALSE)</formula>
    </cfRule>
  </conditionalFormatting>
  <conditionalFormatting sqref="K15">
    <cfRule type="expression" dxfId="43" priority="14">
      <formula>IF(OR($K$15="",$K$15=":"),TRUE,FALSE)</formula>
    </cfRule>
  </conditionalFormatting>
  <conditionalFormatting sqref="K17">
    <cfRule type="expression" dxfId="42" priority="13">
      <formula>IF(OR($K$17="",$K$17=":"),TRUE,FALSE)</formula>
    </cfRule>
  </conditionalFormatting>
  <conditionalFormatting sqref="K19">
    <cfRule type="expression" dxfId="41" priority="12">
      <formula>IF(OR($K$19="",$K$19=":"),TRUE,FALSE)</formula>
    </cfRule>
  </conditionalFormatting>
  <conditionalFormatting sqref="K21">
    <cfRule type="expression" dxfId="40" priority="11">
      <formula>IF(OR($K$21="",$K$21=":"),TRUE,FALSE)</formula>
    </cfRule>
  </conditionalFormatting>
  <conditionalFormatting sqref="K23">
    <cfRule type="expression" dxfId="39" priority="9">
      <formula>IF(OR($K$23="",$K$23=":"),TRUE,FALSE)</formula>
    </cfRule>
  </conditionalFormatting>
  <conditionalFormatting sqref="K25">
    <cfRule type="expression" dxfId="38" priority="10">
      <formula>IF(OR($K$25="",$K$25=":"),TRUE,FALSE)</formula>
    </cfRule>
  </conditionalFormatting>
  <conditionalFormatting sqref="L40:M40">
    <cfRule type="expression" dxfId="37" priority="58">
      <formula>$E$40=""</formula>
    </cfRule>
  </conditionalFormatting>
  <conditionalFormatting sqref="L45:M45">
    <cfRule type="expression" dxfId="36" priority="57">
      <formula>$E$45=""</formula>
    </cfRule>
  </conditionalFormatting>
  <conditionalFormatting sqref="M7:N7 AD7:AE7 M9:N9 AD9:AE9 M11:N11 AD11:AE11 M13:N13 AD13:AE13 M15:N15 AD15:AE15 M17:N17 AD17:AE17 M19:N19 AD19:AE19 M21:N21 AD21:AE21 M23:N23 AD23:AE23 M25:N25 AD25:AE25">
    <cfRule type="containsBlanks" dxfId="35" priority="66">
      <formula>LEN(TRIM(M7))=0</formula>
    </cfRule>
  </conditionalFormatting>
  <conditionalFormatting sqref="N49:Q49">
    <cfRule type="expression" dxfId="34" priority="73">
      <formula>$AG$58=4</formula>
    </cfRule>
    <cfRule type="notContainsBlanks" dxfId="33" priority="1">
      <formula>LEN(TRIM(N49))&gt;0</formula>
    </cfRule>
  </conditionalFormatting>
  <conditionalFormatting sqref="N40:S40">
    <cfRule type="expression" dxfId="32" priority="71">
      <formula>$AG$42&lt;=0</formula>
    </cfRule>
  </conditionalFormatting>
  <conditionalFormatting sqref="N45:S45">
    <cfRule type="expression" dxfId="31" priority="72">
      <formula>$AG$49&lt;=0</formula>
    </cfRule>
  </conditionalFormatting>
  <conditionalFormatting sqref="O51 Z51:AA51">
    <cfRule type="notContainsBlanks" dxfId="30" priority="75">
      <formula>LEN(TRIM(O51))&gt;0</formula>
    </cfRule>
    <cfRule type="expression" dxfId="29" priority="76">
      <formula>$AG$60=3</formula>
    </cfRule>
  </conditionalFormatting>
  <conditionalFormatting sqref="O53:Q53">
    <cfRule type="expression" dxfId="28" priority="81">
      <formula>AND($AG$61=3,$O$53="")</formula>
    </cfRule>
  </conditionalFormatting>
  <conditionalFormatting sqref="O54:Q54">
    <cfRule type="expression" dxfId="27" priority="82">
      <formula>AND($AG$62=3,$O$54="")</formula>
    </cfRule>
  </conditionalFormatting>
  <conditionalFormatting sqref="O55:Q55">
    <cfRule type="expression" dxfId="26" priority="83">
      <formula>AND($AG$63=3,$O$55="")</formula>
    </cfRule>
  </conditionalFormatting>
  <conditionalFormatting sqref="Q48:AE48">
    <cfRule type="expression" dxfId="25" priority="2">
      <formula>$AG$57=0</formula>
    </cfRule>
  </conditionalFormatting>
  <conditionalFormatting sqref="R49:AE49">
    <cfRule type="expression" dxfId="24" priority="43">
      <formula>$AG$59&lt;=0</formula>
    </cfRule>
  </conditionalFormatting>
  <conditionalFormatting sqref="S53">
    <cfRule type="expression" dxfId="23" priority="79">
      <formula>AND($AG$61=3,$S$53="")</formula>
    </cfRule>
  </conditionalFormatting>
  <conditionalFormatting sqref="S54">
    <cfRule type="expression" dxfId="22" priority="84">
      <formula>AND($AG$62=3,$S$54="")</formula>
    </cfRule>
  </conditionalFormatting>
  <conditionalFormatting sqref="S55">
    <cfRule type="expression" dxfId="21" priority="85">
      <formula>AND($AG$63=3,$S$55="")</formula>
    </cfRule>
  </conditionalFormatting>
  <conditionalFormatting sqref="T35:AE35">
    <cfRule type="expression" dxfId="20" priority="65">
      <formula>$AG$35&lt;=0</formula>
    </cfRule>
  </conditionalFormatting>
  <conditionalFormatting sqref="V40">
    <cfRule type="expression" dxfId="19" priority="56">
      <formula>$T$40=""</formula>
    </cfRule>
  </conditionalFormatting>
  <conditionalFormatting sqref="V45">
    <cfRule type="expression" dxfId="18" priority="55">
      <formula>$T$45=""</formula>
    </cfRule>
  </conditionalFormatting>
  <conditionalFormatting sqref="Z40:AE40">
    <cfRule type="expression" dxfId="17" priority="64">
      <formula>$AG$43&lt;=0</formula>
    </cfRule>
  </conditionalFormatting>
  <conditionalFormatting sqref="Z45:AE45">
    <cfRule type="expression" dxfId="16" priority="63">
      <formula>$AG$50&lt;=0</formula>
    </cfRule>
  </conditionalFormatting>
  <conditionalFormatting sqref="AA53:AD53">
    <cfRule type="expression" dxfId="15" priority="80">
      <formula>AND($AG$61=3,$AA$53="")</formula>
    </cfRule>
  </conditionalFormatting>
  <conditionalFormatting sqref="AA54:AD54">
    <cfRule type="expression" dxfId="14" priority="86">
      <formula>AND($AG$62=3,$AA$54="")</formula>
    </cfRule>
  </conditionalFormatting>
  <conditionalFormatting sqref="AA55:AD55">
    <cfRule type="expression" dxfId="13" priority="87">
      <formula>AND($AG$63=3,$AA$55="")</formula>
    </cfRule>
  </conditionalFormatting>
  <conditionalFormatting sqref="AB4">
    <cfRule type="expression" dxfId="12" priority="67">
      <formula>$AG$4=0</formula>
    </cfRule>
  </conditionalFormatting>
  <conditionalFormatting sqref="AD7:AE7">
    <cfRule type="expression" dxfId="11" priority="53">
      <formula>$AD$7&gt;$AB$7</formula>
    </cfRule>
  </conditionalFormatting>
  <conditionalFormatting sqref="AD9:AE9">
    <cfRule type="expression" dxfId="10" priority="52">
      <formula>$AD$9&gt;$AB$9</formula>
    </cfRule>
  </conditionalFormatting>
  <conditionalFormatting sqref="AD11:AE11">
    <cfRule type="expression" dxfId="9" priority="51">
      <formula>$AD$11&gt;$AB$11</formula>
    </cfRule>
  </conditionalFormatting>
  <conditionalFormatting sqref="AD13:AE13">
    <cfRule type="expression" dxfId="8" priority="50">
      <formula>$AD$13&gt;$AB$13</formula>
    </cfRule>
  </conditionalFormatting>
  <conditionalFormatting sqref="AD15:AE15">
    <cfRule type="expression" dxfId="7" priority="49">
      <formula>$AD$15&gt;$AB$15</formula>
    </cfRule>
  </conditionalFormatting>
  <conditionalFormatting sqref="AD17:AE17">
    <cfRule type="expression" dxfId="6" priority="48">
      <formula>$AD$17&gt;$AB$17</formula>
    </cfRule>
  </conditionalFormatting>
  <conditionalFormatting sqref="AD19:AE19">
    <cfRule type="expression" dxfId="5" priority="47">
      <formula>$AD$19&gt;$AB$19</formula>
    </cfRule>
  </conditionalFormatting>
  <conditionalFormatting sqref="AD21:AE21">
    <cfRule type="expression" dxfId="4" priority="46">
      <formula>$AD$21&gt;$AB$21</formula>
    </cfRule>
  </conditionalFormatting>
  <conditionalFormatting sqref="AD23:AE23">
    <cfRule type="expression" dxfId="3" priority="45">
      <formula>$AD$23&gt;$AB$23</formula>
    </cfRule>
  </conditionalFormatting>
  <conditionalFormatting sqref="AD25:AE25">
    <cfRule type="expression" dxfId="2" priority="44">
      <formula>$AD$25&gt;$AB$25</formula>
    </cfRule>
  </conditionalFormatting>
  <dataValidations count="3">
    <dataValidation allowBlank="1" sqref="C9:H9 C13:H13 C17:H17 C21:H21 C25:H25" xr:uid="{7A6C5EEA-E1C4-49C6-BE0F-82CEBC38B835}"/>
    <dataValidation imeMode="halfAlpha" allowBlank="1" showInputMessage="1" showErrorMessage="1" sqref="E30:O30 S3 E34:O35 T34:AE34 F39:H39 F29:H29 U30:AE30 F33:H33 F44:H44 Z44:AE44 Z39:AE39 Z46:AE46 M7:N7 M11 M9 M17 M19 M21 M25 M23 M15 M13 AB3 E31 T30:T31 N9:N26" xr:uid="{771FF490-82F8-48AF-B00D-5E58B07FCD8E}"/>
    <dataValidation allowBlank="1" showErrorMessage="1" sqref="Q43:V43 Q38:V38 Z38:AE38 Z43:AE43" xr:uid="{8223FEE5-EEFF-4D61-AD82-507F74EA9E07}"/>
  </dataValidations>
  <hyperlinks>
    <hyperlink ref="N1" r:id="rId1" display="mailto:kateikaigo@ml.n-fukushi.ac.jp" xr:uid="{279B709A-790D-4C31-B971-AF43E8F0049D}"/>
  </hyperlinks>
  <printOptions horizontalCentered="1" verticalCentered="1"/>
  <pageMargins left="0.39370078740157483" right="0.19685039370078741" top="0.19685039370078741" bottom="0" header="0.31496062992125984" footer="0.31496062992125984"/>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21" r:id="rId5" name="Option Button 1">
              <controlPr defaultSize="0" autoFill="0" autoLine="0" autoPict="0">
                <anchor moveWithCells="1">
                  <from>
                    <xdr:col>13</xdr:col>
                    <xdr:colOff>45720</xdr:colOff>
                    <xdr:row>39</xdr:row>
                    <xdr:rowOff>38100</xdr:rowOff>
                  </from>
                  <to>
                    <xdr:col>15</xdr:col>
                    <xdr:colOff>121920</xdr:colOff>
                    <xdr:row>39</xdr:row>
                    <xdr:rowOff>259080</xdr:rowOff>
                  </to>
                </anchor>
              </controlPr>
            </control>
          </mc:Choice>
        </mc:AlternateContent>
        <mc:AlternateContent xmlns:mc="http://schemas.openxmlformats.org/markup-compatibility/2006">
          <mc:Choice Requires="x14">
            <control shapeId="30722" r:id="rId6" name="Option Button 2">
              <controlPr defaultSize="0" autoFill="0" autoLine="0" autoPict="0">
                <anchor moveWithCells="1">
                  <from>
                    <xdr:col>16</xdr:col>
                    <xdr:colOff>7620</xdr:colOff>
                    <xdr:row>39</xdr:row>
                    <xdr:rowOff>38100</xdr:rowOff>
                  </from>
                  <to>
                    <xdr:col>18</xdr:col>
                    <xdr:colOff>38100</xdr:colOff>
                    <xdr:row>39</xdr:row>
                    <xdr:rowOff>251460</xdr:rowOff>
                  </to>
                </anchor>
              </controlPr>
            </control>
          </mc:Choice>
        </mc:AlternateContent>
        <mc:AlternateContent xmlns:mc="http://schemas.openxmlformats.org/markup-compatibility/2006">
          <mc:Choice Requires="x14">
            <control shapeId="30723" r:id="rId7" name="Option Button 3">
              <controlPr defaultSize="0" autoFill="0" autoLine="0" autoPict="0">
                <anchor moveWithCells="1">
                  <from>
                    <xdr:col>25</xdr:col>
                    <xdr:colOff>190500</xdr:colOff>
                    <xdr:row>39</xdr:row>
                    <xdr:rowOff>60960</xdr:rowOff>
                  </from>
                  <to>
                    <xdr:col>27</xdr:col>
                    <xdr:colOff>213360</xdr:colOff>
                    <xdr:row>39</xdr:row>
                    <xdr:rowOff>228600</xdr:rowOff>
                  </to>
                </anchor>
              </controlPr>
            </control>
          </mc:Choice>
        </mc:AlternateContent>
        <mc:AlternateContent xmlns:mc="http://schemas.openxmlformats.org/markup-compatibility/2006">
          <mc:Choice Requires="x14">
            <control shapeId="30724" r:id="rId8" name="Option Button 4">
              <controlPr defaultSize="0" autoFill="0" autoLine="0" autoPict="0">
                <anchor moveWithCells="1">
                  <from>
                    <xdr:col>27</xdr:col>
                    <xdr:colOff>236220</xdr:colOff>
                    <xdr:row>39</xdr:row>
                    <xdr:rowOff>60960</xdr:rowOff>
                  </from>
                  <to>
                    <xdr:col>30</xdr:col>
                    <xdr:colOff>175260</xdr:colOff>
                    <xdr:row>39</xdr:row>
                    <xdr:rowOff>228600</xdr:rowOff>
                  </to>
                </anchor>
              </controlPr>
            </control>
          </mc:Choice>
        </mc:AlternateContent>
        <mc:AlternateContent xmlns:mc="http://schemas.openxmlformats.org/markup-compatibility/2006">
          <mc:Choice Requires="x14">
            <control shapeId="30725" r:id="rId9" name="Option Button 5">
              <controlPr defaultSize="0" autoFill="0" autoLine="0" autoPict="0">
                <anchor moveWithCells="1">
                  <from>
                    <xdr:col>4</xdr:col>
                    <xdr:colOff>76200</xdr:colOff>
                    <xdr:row>50</xdr:row>
                    <xdr:rowOff>22860</xdr:rowOff>
                  </from>
                  <to>
                    <xdr:col>6</xdr:col>
                    <xdr:colOff>190500</xdr:colOff>
                    <xdr:row>50</xdr:row>
                    <xdr:rowOff>289560</xdr:rowOff>
                  </to>
                </anchor>
              </controlPr>
            </control>
          </mc:Choice>
        </mc:AlternateContent>
        <mc:AlternateContent xmlns:mc="http://schemas.openxmlformats.org/markup-compatibility/2006">
          <mc:Choice Requires="x14">
            <control shapeId="30726" r:id="rId10" name="Option Button 6">
              <controlPr defaultSize="0" autoFill="0" autoLine="0" autoPict="0">
                <anchor moveWithCells="1">
                  <from>
                    <xdr:col>6</xdr:col>
                    <xdr:colOff>251460</xdr:colOff>
                    <xdr:row>50</xdr:row>
                    <xdr:rowOff>22860</xdr:rowOff>
                  </from>
                  <to>
                    <xdr:col>9</xdr:col>
                    <xdr:colOff>198120</xdr:colOff>
                    <xdr:row>50</xdr:row>
                    <xdr:rowOff>289560</xdr:rowOff>
                  </to>
                </anchor>
              </controlPr>
            </control>
          </mc:Choice>
        </mc:AlternateContent>
        <mc:AlternateContent xmlns:mc="http://schemas.openxmlformats.org/markup-compatibility/2006">
          <mc:Choice Requires="x14">
            <control shapeId="30727" r:id="rId11" name="Option Button 7">
              <controlPr defaultSize="0" autoFill="0" autoLine="0" autoPict="0">
                <anchor moveWithCells="1">
                  <from>
                    <xdr:col>9</xdr:col>
                    <xdr:colOff>175260</xdr:colOff>
                    <xdr:row>50</xdr:row>
                    <xdr:rowOff>22860</xdr:rowOff>
                  </from>
                  <to>
                    <xdr:col>12</xdr:col>
                    <xdr:colOff>236220</xdr:colOff>
                    <xdr:row>50</xdr:row>
                    <xdr:rowOff>274320</xdr:rowOff>
                  </to>
                </anchor>
              </controlPr>
            </control>
          </mc:Choice>
        </mc:AlternateContent>
        <mc:AlternateContent xmlns:mc="http://schemas.openxmlformats.org/markup-compatibility/2006">
          <mc:Choice Requires="x14">
            <control shapeId="30728" r:id="rId12" name="Option Button 8">
              <controlPr defaultSize="0" autoFill="0" autoLine="0" autoPict="0">
                <anchor moveWithCells="1">
                  <from>
                    <xdr:col>13</xdr:col>
                    <xdr:colOff>83820</xdr:colOff>
                    <xdr:row>44</xdr:row>
                    <xdr:rowOff>45720</xdr:rowOff>
                  </from>
                  <to>
                    <xdr:col>15</xdr:col>
                    <xdr:colOff>137160</xdr:colOff>
                    <xdr:row>44</xdr:row>
                    <xdr:rowOff>251460</xdr:rowOff>
                  </to>
                </anchor>
              </controlPr>
            </control>
          </mc:Choice>
        </mc:AlternateContent>
        <mc:AlternateContent xmlns:mc="http://schemas.openxmlformats.org/markup-compatibility/2006">
          <mc:Choice Requires="x14">
            <control shapeId="30729" r:id="rId13" name="Option Button 9">
              <controlPr defaultSize="0" autoFill="0" autoLine="0" autoPict="0">
                <anchor moveWithCells="1">
                  <from>
                    <xdr:col>15</xdr:col>
                    <xdr:colOff>274320</xdr:colOff>
                    <xdr:row>44</xdr:row>
                    <xdr:rowOff>45720</xdr:rowOff>
                  </from>
                  <to>
                    <xdr:col>18</xdr:col>
                    <xdr:colOff>0</xdr:colOff>
                    <xdr:row>44</xdr:row>
                    <xdr:rowOff>236220</xdr:rowOff>
                  </to>
                </anchor>
              </controlPr>
            </control>
          </mc:Choice>
        </mc:AlternateContent>
        <mc:AlternateContent xmlns:mc="http://schemas.openxmlformats.org/markup-compatibility/2006">
          <mc:Choice Requires="x14">
            <control shapeId="30730" r:id="rId14" name="Option Button 10">
              <controlPr defaultSize="0" autoFill="0" autoLine="0" autoPict="0">
                <anchor moveWithCells="1">
                  <from>
                    <xdr:col>25</xdr:col>
                    <xdr:colOff>182880</xdr:colOff>
                    <xdr:row>44</xdr:row>
                    <xdr:rowOff>60960</xdr:rowOff>
                  </from>
                  <to>
                    <xdr:col>28</xdr:col>
                    <xdr:colOff>0</xdr:colOff>
                    <xdr:row>44</xdr:row>
                    <xdr:rowOff>228600</xdr:rowOff>
                  </to>
                </anchor>
              </controlPr>
            </control>
          </mc:Choice>
        </mc:AlternateContent>
        <mc:AlternateContent xmlns:mc="http://schemas.openxmlformats.org/markup-compatibility/2006">
          <mc:Choice Requires="x14">
            <control shapeId="30731" r:id="rId15" name="Option Button 11">
              <controlPr defaultSize="0" autoFill="0" autoLine="0" autoPict="0">
                <anchor moveWithCells="1">
                  <from>
                    <xdr:col>27</xdr:col>
                    <xdr:colOff>266700</xdr:colOff>
                    <xdr:row>44</xdr:row>
                    <xdr:rowOff>76200</xdr:rowOff>
                  </from>
                  <to>
                    <xdr:col>30</xdr:col>
                    <xdr:colOff>220980</xdr:colOff>
                    <xdr:row>44</xdr:row>
                    <xdr:rowOff>228600</xdr:rowOff>
                  </to>
                </anchor>
              </controlPr>
            </control>
          </mc:Choice>
        </mc:AlternateContent>
        <mc:AlternateContent xmlns:mc="http://schemas.openxmlformats.org/markup-compatibility/2006">
          <mc:Choice Requires="x14">
            <control shapeId="30732" r:id="rId16" name="Check Box 12">
              <controlPr defaultSize="0" autoFill="0" autoLine="0" autoPict="0">
                <anchor moveWithCells="1">
                  <from>
                    <xdr:col>4</xdr:col>
                    <xdr:colOff>76200</xdr:colOff>
                    <xdr:row>41</xdr:row>
                    <xdr:rowOff>45720</xdr:rowOff>
                  </from>
                  <to>
                    <xdr:col>7</xdr:col>
                    <xdr:colOff>0</xdr:colOff>
                    <xdr:row>41</xdr:row>
                    <xdr:rowOff>259080</xdr:rowOff>
                  </to>
                </anchor>
              </controlPr>
            </control>
          </mc:Choice>
        </mc:AlternateContent>
        <mc:AlternateContent xmlns:mc="http://schemas.openxmlformats.org/markup-compatibility/2006">
          <mc:Choice Requires="x14">
            <control shapeId="30733" r:id="rId17" name="Check Box 13">
              <controlPr defaultSize="0" autoFill="0" autoLine="0" autoPict="0">
                <anchor moveWithCells="1">
                  <from>
                    <xdr:col>7</xdr:col>
                    <xdr:colOff>76200</xdr:colOff>
                    <xdr:row>41</xdr:row>
                    <xdr:rowOff>45720</xdr:rowOff>
                  </from>
                  <to>
                    <xdr:col>10</xdr:col>
                    <xdr:colOff>0</xdr:colOff>
                    <xdr:row>41</xdr:row>
                    <xdr:rowOff>259080</xdr:rowOff>
                  </to>
                </anchor>
              </controlPr>
            </control>
          </mc:Choice>
        </mc:AlternateContent>
        <mc:AlternateContent xmlns:mc="http://schemas.openxmlformats.org/markup-compatibility/2006">
          <mc:Choice Requires="x14">
            <control shapeId="30734" r:id="rId18" name="Check Box 14">
              <controlPr defaultSize="0" autoFill="0" autoLine="0" autoPict="0">
                <anchor moveWithCells="1">
                  <from>
                    <xdr:col>10</xdr:col>
                    <xdr:colOff>76200</xdr:colOff>
                    <xdr:row>41</xdr:row>
                    <xdr:rowOff>45720</xdr:rowOff>
                  </from>
                  <to>
                    <xdr:col>13</xdr:col>
                    <xdr:colOff>0</xdr:colOff>
                    <xdr:row>41</xdr:row>
                    <xdr:rowOff>259080</xdr:rowOff>
                  </to>
                </anchor>
              </controlPr>
            </control>
          </mc:Choice>
        </mc:AlternateContent>
        <mc:AlternateContent xmlns:mc="http://schemas.openxmlformats.org/markup-compatibility/2006">
          <mc:Choice Requires="x14">
            <control shapeId="30735" r:id="rId19" name="Check Box 15">
              <controlPr defaultSize="0" autoFill="0" autoLine="0" autoPict="0">
                <anchor moveWithCells="1">
                  <from>
                    <xdr:col>13</xdr:col>
                    <xdr:colOff>76200</xdr:colOff>
                    <xdr:row>41</xdr:row>
                    <xdr:rowOff>45720</xdr:rowOff>
                  </from>
                  <to>
                    <xdr:col>15</xdr:col>
                    <xdr:colOff>220980</xdr:colOff>
                    <xdr:row>41</xdr:row>
                    <xdr:rowOff>259080</xdr:rowOff>
                  </to>
                </anchor>
              </controlPr>
            </control>
          </mc:Choice>
        </mc:AlternateContent>
        <mc:AlternateContent xmlns:mc="http://schemas.openxmlformats.org/markup-compatibility/2006">
          <mc:Choice Requires="x14">
            <control shapeId="30736" r:id="rId20" name="Check Box 16">
              <controlPr defaultSize="0" autoFill="0" autoLine="0" autoPict="0">
                <anchor moveWithCells="1">
                  <from>
                    <xdr:col>16</xdr:col>
                    <xdr:colOff>76200</xdr:colOff>
                    <xdr:row>41</xdr:row>
                    <xdr:rowOff>45720</xdr:rowOff>
                  </from>
                  <to>
                    <xdr:col>18</xdr:col>
                    <xdr:colOff>38100</xdr:colOff>
                    <xdr:row>41</xdr:row>
                    <xdr:rowOff>259080</xdr:rowOff>
                  </to>
                </anchor>
              </controlPr>
            </control>
          </mc:Choice>
        </mc:AlternateContent>
        <mc:AlternateContent xmlns:mc="http://schemas.openxmlformats.org/markup-compatibility/2006">
          <mc:Choice Requires="x14">
            <control shapeId="30737" r:id="rId21" name="Check Box 17">
              <controlPr defaultSize="0" autoFill="0" autoLine="0" autoPict="0">
                <anchor moveWithCells="1">
                  <from>
                    <xdr:col>8</xdr:col>
                    <xdr:colOff>236220</xdr:colOff>
                    <xdr:row>46</xdr:row>
                    <xdr:rowOff>7620</xdr:rowOff>
                  </from>
                  <to>
                    <xdr:col>14</xdr:col>
                    <xdr:colOff>0</xdr:colOff>
                    <xdr:row>47</xdr:row>
                    <xdr:rowOff>0</xdr:rowOff>
                  </to>
                </anchor>
              </controlPr>
            </control>
          </mc:Choice>
        </mc:AlternateContent>
        <mc:AlternateContent xmlns:mc="http://schemas.openxmlformats.org/markup-compatibility/2006">
          <mc:Choice Requires="x14">
            <control shapeId="30738" r:id="rId22" name="Check Box 18">
              <controlPr defaultSize="0" autoFill="0" autoLine="0" autoPict="0">
                <anchor moveWithCells="1">
                  <from>
                    <xdr:col>14</xdr:col>
                    <xdr:colOff>83820</xdr:colOff>
                    <xdr:row>46</xdr:row>
                    <xdr:rowOff>7620</xdr:rowOff>
                  </from>
                  <to>
                    <xdr:col>17</xdr:col>
                    <xdr:colOff>175260</xdr:colOff>
                    <xdr:row>47</xdr:row>
                    <xdr:rowOff>0</xdr:rowOff>
                  </to>
                </anchor>
              </controlPr>
            </control>
          </mc:Choice>
        </mc:AlternateContent>
        <mc:AlternateContent xmlns:mc="http://schemas.openxmlformats.org/markup-compatibility/2006">
          <mc:Choice Requires="x14">
            <control shapeId="30739" r:id="rId23" name="Check Box 19">
              <controlPr defaultSize="0" autoFill="0" autoLine="0" autoPict="0">
                <anchor moveWithCells="1">
                  <from>
                    <xdr:col>4</xdr:col>
                    <xdr:colOff>76200</xdr:colOff>
                    <xdr:row>46</xdr:row>
                    <xdr:rowOff>7620</xdr:rowOff>
                  </from>
                  <to>
                    <xdr:col>8</xdr:col>
                    <xdr:colOff>152400</xdr:colOff>
                    <xdr:row>47</xdr:row>
                    <xdr:rowOff>0</xdr:rowOff>
                  </to>
                </anchor>
              </controlPr>
            </control>
          </mc:Choice>
        </mc:AlternateContent>
        <mc:AlternateContent xmlns:mc="http://schemas.openxmlformats.org/markup-compatibility/2006">
          <mc:Choice Requires="x14">
            <control shapeId="30740" r:id="rId24" name="Option Button 20">
              <controlPr defaultSize="0" autoFill="0" autoLine="0" autoPict="0">
                <anchor moveWithCells="1">
                  <from>
                    <xdr:col>4</xdr:col>
                    <xdr:colOff>68580</xdr:colOff>
                    <xdr:row>3</xdr:row>
                    <xdr:rowOff>45720</xdr:rowOff>
                  </from>
                  <to>
                    <xdr:col>13</xdr:col>
                    <xdr:colOff>22860</xdr:colOff>
                    <xdr:row>3</xdr:row>
                    <xdr:rowOff>388620</xdr:rowOff>
                  </to>
                </anchor>
              </controlPr>
            </control>
          </mc:Choice>
        </mc:AlternateContent>
        <mc:AlternateContent xmlns:mc="http://schemas.openxmlformats.org/markup-compatibility/2006">
          <mc:Choice Requires="x14">
            <control shapeId="30741" r:id="rId25" name="Option Button 21">
              <controlPr defaultSize="0" autoFill="0" autoLine="0" autoPict="0">
                <anchor moveWithCells="1">
                  <from>
                    <xdr:col>13</xdr:col>
                    <xdr:colOff>274320</xdr:colOff>
                    <xdr:row>3</xdr:row>
                    <xdr:rowOff>99060</xdr:rowOff>
                  </from>
                  <to>
                    <xdr:col>18</xdr:col>
                    <xdr:colOff>99060</xdr:colOff>
                    <xdr:row>3</xdr:row>
                    <xdr:rowOff>335280</xdr:rowOff>
                  </to>
                </anchor>
              </controlPr>
            </control>
          </mc:Choice>
        </mc:AlternateContent>
        <mc:AlternateContent xmlns:mc="http://schemas.openxmlformats.org/markup-compatibility/2006">
          <mc:Choice Requires="x14">
            <control shapeId="30742" r:id="rId26" name="Option Button 22">
              <controlPr defaultSize="0" autoFill="0" autoLine="0" autoPict="0">
                <anchor moveWithCells="1">
                  <from>
                    <xdr:col>4</xdr:col>
                    <xdr:colOff>83820</xdr:colOff>
                    <xdr:row>52</xdr:row>
                    <xdr:rowOff>22860</xdr:rowOff>
                  </from>
                  <to>
                    <xdr:col>6</xdr:col>
                    <xdr:colOff>228600</xdr:colOff>
                    <xdr:row>52</xdr:row>
                    <xdr:rowOff>213360</xdr:rowOff>
                  </to>
                </anchor>
              </controlPr>
            </control>
          </mc:Choice>
        </mc:AlternateContent>
        <mc:AlternateContent xmlns:mc="http://schemas.openxmlformats.org/markup-compatibility/2006">
          <mc:Choice Requires="x14">
            <control shapeId="30743" r:id="rId27" name="Option Button 23">
              <controlPr defaultSize="0" autoFill="0" autoLine="0" autoPict="0">
                <anchor moveWithCells="1">
                  <from>
                    <xdr:col>6</xdr:col>
                    <xdr:colOff>274320</xdr:colOff>
                    <xdr:row>52</xdr:row>
                    <xdr:rowOff>30480</xdr:rowOff>
                  </from>
                  <to>
                    <xdr:col>9</xdr:col>
                    <xdr:colOff>236220</xdr:colOff>
                    <xdr:row>52</xdr:row>
                    <xdr:rowOff>213360</xdr:rowOff>
                  </to>
                </anchor>
              </controlPr>
            </control>
          </mc:Choice>
        </mc:AlternateContent>
        <mc:AlternateContent xmlns:mc="http://schemas.openxmlformats.org/markup-compatibility/2006">
          <mc:Choice Requires="x14">
            <control shapeId="30744" r:id="rId28" name="Option Button 24">
              <controlPr defaultSize="0" autoFill="0" autoLine="0" autoPict="0">
                <anchor moveWithCells="1">
                  <from>
                    <xdr:col>9</xdr:col>
                    <xdr:colOff>259080</xdr:colOff>
                    <xdr:row>52</xdr:row>
                    <xdr:rowOff>38100</xdr:rowOff>
                  </from>
                  <to>
                    <xdr:col>12</xdr:col>
                    <xdr:colOff>99060</xdr:colOff>
                    <xdr:row>52</xdr:row>
                    <xdr:rowOff>213360</xdr:rowOff>
                  </to>
                </anchor>
              </controlPr>
            </control>
          </mc:Choice>
        </mc:AlternateContent>
        <mc:AlternateContent xmlns:mc="http://schemas.openxmlformats.org/markup-compatibility/2006">
          <mc:Choice Requires="x14">
            <control shapeId="30745" r:id="rId29" name="Option Button 25">
              <controlPr defaultSize="0" autoFill="0" autoLine="0" autoPict="0">
                <anchor moveWithCells="1">
                  <from>
                    <xdr:col>4</xdr:col>
                    <xdr:colOff>83820</xdr:colOff>
                    <xdr:row>53</xdr:row>
                    <xdr:rowOff>7620</xdr:rowOff>
                  </from>
                  <to>
                    <xdr:col>6</xdr:col>
                    <xdr:colOff>213360</xdr:colOff>
                    <xdr:row>54</xdr:row>
                    <xdr:rowOff>0</xdr:rowOff>
                  </to>
                </anchor>
              </controlPr>
            </control>
          </mc:Choice>
        </mc:AlternateContent>
        <mc:AlternateContent xmlns:mc="http://schemas.openxmlformats.org/markup-compatibility/2006">
          <mc:Choice Requires="x14">
            <control shapeId="30746" r:id="rId30" name="Option Button 26">
              <controlPr defaultSize="0" autoFill="0" autoLine="0" autoPict="0">
                <anchor moveWithCells="1">
                  <from>
                    <xdr:col>6</xdr:col>
                    <xdr:colOff>274320</xdr:colOff>
                    <xdr:row>53</xdr:row>
                    <xdr:rowOff>22860</xdr:rowOff>
                  </from>
                  <to>
                    <xdr:col>9</xdr:col>
                    <xdr:colOff>190500</xdr:colOff>
                    <xdr:row>53</xdr:row>
                    <xdr:rowOff>198120</xdr:rowOff>
                  </to>
                </anchor>
              </controlPr>
            </control>
          </mc:Choice>
        </mc:AlternateContent>
        <mc:AlternateContent xmlns:mc="http://schemas.openxmlformats.org/markup-compatibility/2006">
          <mc:Choice Requires="x14">
            <control shapeId="30747" r:id="rId31" name="Option Button 27">
              <controlPr defaultSize="0" autoFill="0" autoLine="0" autoPict="0">
                <anchor moveWithCells="1">
                  <from>
                    <xdr:col>9</xdr:col>
                    <xdr:colOff>251460</xdr:colOff>
                    <xdr:row>53</xdr:row>
                    <xdr:rowOff>7620</xdr:rowOff>
                  </from>
                  <to>
                    <xdr:col>12</xdr:col>
                    <xdr:colOff>68580</xdr:colOff>
                    <xdr:row>54</xdr:row>
                    <xdr:rowOff>0</xdr:rowOff>
                  </to>
                </anchor>
              </controlPr>
            </control>
          </mc:Choice>
        </mc:AlternateContent>
        <mc:AlternateContent xmlns:mc="http://schemas.openxmlformats.org/markup-compatibility/2006">
          <mc:Choice Requires="x14">
            <control shapeId="30748" r:id="rId32" name="Option Button 28">
              <controlPr defaultSize="0" autoFill="0" autoLine="0" autoPict="0">
                <anchor moveWithCells="1">
                  <from>
                    <xdr:col>4</xdr:col>
                    <xdr:colOff>83820</xdr:colOff>
                    <xdr:row>54</xdr:row>
                    <xdr:rowOff>7620</xdr:rowOff>
                  </from>
                  <to>
                    <xdr:col>6</xdr:col>
                    <xdr:colOff>198120</xdr:colOff>
                    <xdr:row>55</xdr:row>
                    <xdr:rowOff>0</xdr:rowOff>
                  </to>
                </anchor>
              </controlPr>
            </control>
          </mc:Choice>
        </mc:AlternateContent>
        <mc:AlternateContent xmlns:mc="http://schemas.openxmlformats.org/markup-compatibility/2006">
          <mc:Choice Requires="x14">
            <control shapeId="30749" r:id="rId33" name="Option Button 29">
              <controlPr defaultSize="0" autoFill="0" autoLine="0" autoPict="0">
                <anchor moveWithCells="1">
                  <from>
                    <xdr:col>6</xdr:col>
                    <xdr:colOff>274320</xdr:colOff>
                    <xdr:row>54</xdr:row>
                    <xdr:rowOff>7620</xdr:rowOff>
                  </from>
                  <to>
                    <xdr:col>9</xdr:col>
                    <xdr:colOff>198120</xdr:colOff>
                    <xdr:row>54</xdr:row>
                    <xdr:rowOff>213360</xdr:rowOff>
                  </to>
                </anchor>
              </controlPr>
            </control>
          </mc:Choice>
        </mc:AlternateContent>
        <mc:AlternateContent xmlns:mc="http://schemas.openxmlformats.org/markup-compatibility/2006">
          <mc:Choice Requires="x14">
            <control shapeId="30750" r:id="rId34" name="Option Button 30">
              <controlPr defaultSize="0" autoFill="0" autoLine="0" autoPict="0">
                <anchor moveWithCells="1">
                  <from>
                    <xdr:col>9</xdr:col>
                    <xdr:colOff>251460</xdr:colOff>
                    <xdr:row>54</xdr:row>
                    <xdr:rowOff>0</xdr:rowOff>
                  </from>
                  <to>
                    <xdr:col>12</xdr:col>
                    <xdr:colOff>68580</xdr:colOff>
                    <xdr:row>54</xdr:row>
                    <xdr:rowOff>220980</xdr:rowOff>
                  </to>
                </anchor>
              </controlPr>
            </control>
          </mc:Choice>
        </mc:AlternateContent>
        <mc:AlternateContent xmlns:mc="http://schemas.openxmlformats.org/markup-compatibility/2006">
          <mc:Choice Requires="x14">
            <control shapeId="30751" r:id="rId35" name="Option Button 31">
              <controlPr defaultSize="0" autoFill="0" autoLine="0" autoPict="0">
                <anchor moveWithCells="1">
                  <from>
                    <xdr:col>20</xdr:col>
                    <xdr:colOff>99060</xdr:colOff>
                    <xdr:row>34</xdr:row>
                    <xdr:rowOff>38100</xdr:rowOff>
                  </from>
                  <to>
                    <xdr:col>23</xdr:col>
                    <xdr:colOff>228600</xdr:colOff>
                    <xdr:row>34</xdr:row>
                    <xdr:rowOff>236220</xdr:rowOff>
                  </to>
                </anchor>
              </controlPr>
            </control>
          </mc:Choice>
        </mc:AlternateContent>
        <mc:AlternateContent xmlns:mc="http://schemas.openxmlformats.org/markup-compatibility/2006">
          <mc:Choice Requires="x14">
            <control shapeId="30752" r:id="rId36" name="Option Button 32">
              <controlPr defaultSize="0" autoFill="0" autoLine="0" autoPict="0">
                <anchor moveWithCells="1">
                  <from>
                    <xdr:col>24</xdr:col>
                    <xdr:colOff>114300</xdr:colOff>
                    <xdr:row>34</xdr:row>
                    <xdr:rowOff>45720</xdr:rowOff>
                  </from>
                  <to>
                    <xdr:col>28</xdr:col>
                    <xdr:colOff>0</xdr:colOff>
                    <xdr:row>34</xdr:row>
                    <xdr:rowOff>236220</xdr:rowOff>
                  </to>
                </anchor>
              </controlPr>
            </control>
          </mc:Choice>
        </mc:AlternateContent>
        <mc:AlternateContent xmlns:mc="http://schemas.openxmlformats.org/markup-compatibility/2006">
          <mc:Choice Requires="x14">
            <control shapeId="30753" r:id="rId37" name="Check Box 33">
              <controlPr defaultSize="0" autoFill="0" autoLine="0" autoPict="0">
                <anchor moveWithCells="1">
                  <from>
                    <xdr:col>4</xdr:col>
                    <xdr:colOff>83820</xdr:colOff>
                    <xdr:row>36</xdr:row>
                    <xdr:rowOff>60960</xdr:rowOff>
                  </from>
                  <to>
                    <xdr:col>7</xdr:col>
                    <xdr:colOff>0</xdr:colOff>
                    <xdr:row>36</xdr:row>
                    <xdr:rowOff>228600</xdr:rowOff>
                  </to>
                </anchor>
              </controlPr>
            </control>
          </mc:Choice>
        </mc:AlternateContent>
        <mc:AlternateContent xmlns:mc="http://schemas.openxmlformats.org/markup-compatibility/2006">
          <mc:Choice Requires="x14">
            <control shapeId="30754" r:id="rId38" name="Check Box 34">
              <controlPr defaultSize="0" autoFill="0" autoLine="0" autoPict="0">
                <anchor moveWithCells="1">
                  <from>
                    <xdr:col>7</xdr:col>
                    <xdr:colOff>83820</xdr:colOff>
                    <xdr:row>36</xdr:row>
                    <xdr:rowOff>60960</xdr:rowOff>
                  </from>
                  <to>
                    <xdr:col>10</xdr:col>
                    <xdr:colOff>0</xdr:colOff>
                    <xdr:row>36</xdr:row>
                    <xdr:rowOff>228600</xdr:rowOff>
                  </to>
                </anchor>
              </controlPr>
            </control>
          </mc:Choice>
        </mc:AlternateContent>
        <mc:AlternateContent xmlns:mc="http://schemas.openxmlformats.org/markup-compatibility/2006">
          <mc:Choice Requires="x14">
            <control shapeId="30755" r:id="rId39" name="Check Box 35">
              <controlPr defaultSize="0" autoFill="0" autoLine="0" autoPict="0">
                <anchor moveWithCells="1">
                  <from>
                    <xdr:col>10</xdr:col>
                    <xdr:colOff>83820</xdr:colOff>
                    <xdr:row>36</xdr:row>
                    <xdr:rowOff>60960</xdr:rowOff>
                  </from>
                  <to>
                    <xdr:col>13</xdr:col>
                    <xdr:colOff>0</xdr:colOff>
                    <xdr:row>36</xdr:row>
                    <xdr:rowOff>228600</xdr:rowOff>
                  </to>
                </anchor>
              </controlPr>
            </control>
          </mc:Choice>
        </mc:AlternateContent>
        <mc:AlternateContent xmlns:mc="http://schemas.openxmlformats.org/markup-compatibility/2006">
          <mc:Choice Requires="x14">
            <control shapeId="30756" r:id="rId40" name="Check Box 36">
              <controlPr defaultSize="0" autoFill="0" autoLine="0" autoPict="0">
                <anchor moveWithCells="1">
                  <from>
                    <xdr:col>13</xdr:col>
                    <xdr:colOff>83820</xdr:colOff>
                    <xdr:row>36</xdr:row>
                    <xdr:rowOff>60960</xdr:rowOff>
                  </from>
                  <to>
                    <xdr:col>15</xdr:col>
                    <xdr:colOff>220980</xdr:colOff>
                    <xdr:row>36</xdr:row>
                    <xdr:rowOff>228600</xdr:rowOff>
                  </to>
                </anchor>
              </controlPr>
            </control>
          </mc:Choice>
        </mc:AlternateContent>
        <mc:AlternateContent xmlns:mc="http://schemas.openxmlformats.org/markup-compatibility/2006">
          <mc:Choice Requires="x14">
            <control shapeId="30757" r:id="rId41" name="Check Box 37">
              <controlPr defaultSize="0" autoFill="0" autoLine="0" autoPict="0">
                <anchor moveWithCells="1">
                  <from>
                    <xdr:col>16</xdr:col>
                    <xdr:colOff>83820</xdr:colOff>
                    <xdr:row>36</xdr:row>
                    <xdr:rowOff>60960</xdr:rowOff>
                  </from>
                  <to>
                    <xdr:col>18</xdr:col>
                    <xdr:colOff>38100</xdr:colOff>
                    <xdr:row>36</xdr:row>
                    <xdr:rowOff>228600</xdr:rowOff>
                  </to>
                </anchor>
              </controlPr>
            </control>
          </mc:Choice>
        </mc:AlternateContent>
        <mc:AlternateContent xmlns:mc="http://schemas.openxmlformats.org/markup-compatibility/2006">
          <mc:Choice Requires="x14">
            <control shapeId="30758" r:id="rId42" name="Option Button 38">
              <controlPr defaultSize="0" autoFill="0" autoLine="0" autoPict="0">
                <anchor moveWithCells="1">
                  <from>
                    <xdr:col>6</xdr:col>
                    <xdr:colOff>106680</xdr:colOff>
                    <xdr:row>48</xdr:row>
                    <xdr:rowOff>30480</xdr:rowOff>
                  </from>
                  <to>
                    <xdr:col>7</xdr:col>
                    <xdr:colOff>228600</xdr:colOff>
                    <xdr:row>48</xdr:row>
                    <xdr:rowOff>251460</xdr:rowOff>
                  </to>
                </anchor>
              </controlPr>
            </control>
          </mc:Choice>
        </mc:AlternateContent>
        <mc:AlternateContent xmlns:mc="http://schemas.openxmlformats.org/markup-compatibility/2006">
          <mc:Choice Requires="x14">
            <control shapeId="30759" r:id="rId43" name="Option Button 39">
              <controlPr defaultSize="0" autoFill="0" autoLine="0" autoPict="0">
                <anchor moveWithCells="1">
                  <from>
                    <xdr:col>7</xdr:col>
                    <xdr:colOff>220980</xdr:colOff>
                    <xdr:row>48</xdr:row>
                    <xdr:rowOff>30480</xdr:rowOff>
                  </from>
                  <to>
                    <xdr:col>9</xdr:col>
                    <xdr:colOff>68580</xdr:colOff>
                    <xdr:row>48</xdr:row>
                    <xdr:rowOff>251460</xdr:rowOff>
                  </to>
                </anchor>
              </controlPr>
            </control>
          </mc:Choice>
        </mc:AlternateContent>
        <mc:AlternateContent xmlns:mc="http://schemas.openxmlformats.org/markup-compatibility/2006">
          <mc:Choice Requires="x14">
            <control shapeId="30760" r:id="rId44" name="Option Button 40">
              <controlPr defaultSize="0" autoFill="0" autoLine="0" autoPict="0">
                <anchor moveWithCells="1">
                  <from>
                    <xdr:col>9</xdr:col>
                    <xdr:colOff>38100</xdr:colOff>
                    <xdr:row>48</xdr:row>
                    <xdr:rowOff>30480</xdr:rowOff>
                  </from>
                  <to>
                    <xdr:col>10</xdr:col>
                    <xdr:colOff>228600</xdr:colOff>
                    <xdr:row>48</xdr:row>
                    <xdr:rowOff>251460</xdr:rowOff>
                  </to>
                </anchor>
              </controlPr>
            </control>
          </mc:Choice>
        </mc:AlternateContent>
        <mc:AlternateContent xmlns:mc="http://schemas.openxmlformats.org/markup-compatibility/2006">
          <mc:Choice Requires="x14">
            <control shapeId="30761" r:id="rId45" name="Option Button 41">
              <controlPr defaultSize="0" autoFill="0" autoLine="0" autoPict="0">
                <anchor moveWithCells="1">
                  <from>
                    <xdr:col>10</xdr:col>
                    <xdr:colOff>144780</xdr:colOff>
                    <xdr:row>48</xdr:row>
                    <xdr:rowOff>22860</xdr:rowOff>
                  </from>
                  <to>
                    <xdr:col>12</xdr:col>
                    <xdr:colOff>114300</xdr:colOff>
                    <xdr:row>48</xdr:row>
                    <xdr:rowOff>251460</xdr:rowOff>
                  </to>
                </anchor>
              </controlPr>
            </control>
          </mc:Choice>
        </mc:AlternateContent>
        <mc:AlternateContent xmlns:mc="http://schemas.openxmlformats.org/markup-compatibility/2006">
          <mc:Choice Requires="x14">
            <control shapeId="30762" r:id="rId46" name="Option Button 42">
              <controlPr defaultSize="0" autoFill="0" autoLine="0" autoPict="0">
                <anchor moveWithCells="1">
                  <from>
                    <xdr:col>27</xdr:col>
                    <xdr:colOff>76200</xdr:colOff>
                    <xdr:row>3</xdr:row>
                    <xdr:rowOff>99060</xdr:rowOff>
                  </from>
                  <to>
                    <xdr:col>29</xdr:col>
                    <xdr:colOff>0</xdr:colOff>
                    <xdr:row>3</xdr:row>
                    <xdr:rowOff>350520</xdr:rowOff>
                  </to>
                </anchor>
              </controlPr>
            </control>
          </mc:Choice>
        </mc:AlternateContent>
        <mc:AlternateContent xmlns:mc="http://schemas.openxmlformats.org/markup-compatibility/2006">
          <mc:Choice Requires="x14">
            <control shapeId="30763" r:id="rId47" name="Option Button 43">
              <controlPr defaultSize="0" autoFill="0" autoLine="0" autoPict="0">
                <anchor moveWithCells="1">
                  <from>
                    <xdr:col>28</xdr:col>
                    <xdr:colOff>236220</xdr:colOff>
                    <xdr:row>3</xdr:row>
                    <xdr:rowOff>99060</xdr:rowOff>
                  </from>
                  <to>
                    <xdr:col>30</xdr:col>
                    <xdr:colOff>220980</xdr:colOff>
                    <xdr:row>3</xdr:row>
                    <xdr:rowOff>350520</xdr:rowOff>
                  </to>
                </anchor>
              </controlPr>
            </control>
          </mc:Choice>
        </mc:AlternateContent>
        <mc:AlternateContent xmlns:mc="http://schemas.openxmlformats.org/markup-compatibility/2006">
          <mc:Choice Requires="x14">
            <control shapeId="30764" r:id="rId48" name="Option Button 44">
              <controlPr defaultSize="0" autoFill="0" autoLine="0" autoPict="0">
                <anchor moveWithCells="1">
                  <from>
                    <xdr:col>18</xdr:col>
                    <xdr:colOff>228600</xdr:colOff>
                    <xdr:row>48</xdr:row>
                    <xdr:rowOff>38100</xdr:rowOff>
                  </from>
                  <to>
                    <xdr:col>20</xdr:col>
                    <xdr:colOff>198120</xdr:colOff>
                    <xdr:row>48</xdr:row>
                    <xdr:rowOff>251460</xdr:rowOff>
                  </to>
                </anchor>
              </controlPr>
            </control>
          </mc:Choice>
        </mc:AlternateContent>
        <mc:AlternateContent xmlns:mc="http://schemas.openxmlformats.org/markup-compatibility/2006">
          <mc:Choice Requires="x14">
            <control shapeId="30765" r:id="rId49" name="Option Button 45">
              <controlPr defaultSize="0" autoFill="0" autoLine="0" autoPict="0">
                <anchor moveWithCells="1">
                  <from>
                    <xdr:col>20</xdr:col>
                    <xdr:colOff>198120</xdr:colOff>
                    <xdr:row>48</xdr:row>
                    <xdr:rowOff>30480</xdr:rowOff>
                  </from>
                  <to>
                    <xdr:col>22</xdr:col>
                    <xdr:colOff>213360</xdr:colOff>
                    <xdr:row>48</xdr:row>
                    <xdr:rowOff>251460</xdr:rowOff>
                  </to>
                </anchor>
              </controlPr>
            </control>
          </mc:Choice>
        </mc:AlternateContent>
        <mc:AlternateContent xmlns:mc="http://schemas.openxmlformats.org/markup-compatibility/2006">
          <mc:Choice Requires="x14">
            <control shapeId="30766" r:id="rId50" name="Option Button 46">
              <controlPr defaultSize="0" autoFill="0" autoLine="0" autoPict="0">
                <anchor moveWithCells="1">
                  <from>
                    <xdr:col>22</xdr:col>
                    <xdr:colOff>228600</xdr:colOff>
                    <xdr:row>48</xdr:row>
                    <xdr:rowOff>22860</xdr:rowOff>
                  </from>
                  <to>
                    <xdr:col>25</xdr:col>
                    <xdr:colOff>228600</xdr:colOff>
                    <xdr:row>48</xdr:row>
                    <xdr:rowOff>259080</xdr:rowOff>
                  </to>
                </anchor>
              </controlPr>
            </control>
          </mc:Choice>
        </mc:AlternateContent>
        <mc:AlternateContent xmlns:mc="http://schemas.openxmlformats.org/markup-compatibility/2006">
          <mc:Choice Requires="x14">
            <control shapeId="30767" r:id="rId51" name="Option Button 47">
              <controlPr defaultSize="0" autoFill="0" autoLine="0" autoPict="0">
                <anchor moveWithCells="1">
                  <from>
                    <xdr:col>24</xdr:col>
                    <xdr:colOff>228600</xdr:colOff>
                    <xdr:row>48</xdr:row>
                    <xdr:rowOff>38100</xdr:rowOff>
                  </from>
                  <to>
                    <xdr:col>26</xdr:col>
                    <xdr:colOff>175260</xdr:colOff>
                    <xdr:row>48</xdr:row>
                    <xdr:rowOff>236220</xdr:rowOff>
                  </to>
                </anchor>
              </controlPr>
            </control>
          </mc:Choice>
        </mc:AlternateContent>
        <mc:AlternateContent xmlns:mc="http://schemas.openxmlformats.org/markup-compatibility/2006">
          <mc:Choice Requires="x14">
            <control shapeId="30768" r:id="rId52" name="Option Button 48">
              <controlPr defaultSize="0" autoFill="0" autoLine="0" autoPict="0">
                <anchor moveWithCells="1">
                  <from>
                    <xdr:col>26</xdr:col>
                    <xdr:colOff>198120</xdr:colOff>
                    <xdr:row>48</xdr:row>
                    <xdr:rowOff>30480</xdr:rowOff>
                  </from>
                  <to>
                    <xdr:col>28</xdr:col>
                    <xdr:colOff>213360</xdr:colOff>
                    <xdr:row>48</xdr:row>
                    <xdr:rowOff>236220</xdr:rowOff>
                  </to>
                </anchor>
              </controlPr>
            </control>
          </mc:Choice>
        </mc:AlternateContent>
        <mc:AlternateContent xmlns:mc="http://schemas.openxmlformats.org/markup-compatibility/2006">
          <mc:Choice Requires="x14">
            <control shapeId="30769" r:id="rId53" name="Group Box 49">
              <controlPr defaultSize="0" autoFill="0" autoPict="0">
                <anchor moveWithCells="1">
                  <from>
                    <xdr:col>3</xdr:col>
                    <xdr:colOff>220980</xdr:colOff>
                    <xdr:row>2</xdr:row>
                    <xdr:rowOff>289560</xdr:rowOff>
                  </from>
                  <to>
                    <xdr:col>24</xdr:col>
                    <xdr:colOff>60960</xdr:colOff>
                    <xdr:row>5</xdr:row>
                    <xdr:rowOff>7620</xdr:rowOff>
                  </to>
                </anchor>
              </controlPr>
            </control>
          </mc:Choice>
        </mc:AlternateContent>
        <mc:AlternateContent xmlns:mc="http://schemas.openxmlformats.org/markup-compatibility/2006">
          <mc:Choice Requires="x14">
            <control shapeId="30770" r:id="rId54" name="Group Box 50">
              <controlPr defaultSize="0" autoFill="0" autoPict="0">
                <anchor moveWithCells="1">
                  <from>
                    <xdr:col>25</xdr:col>
                    <xdr:colOff>274320</xdr:colOff>
                    <xdr:row>2</xdr:row>
                    <xdr:rowOff>327660</xdr:rowOff>
                  </from>
                  <to>
                    <xdr:col>33</xdr:col>
                    <xdr:colOff>121920</xdr:colOff>
                    <xdr:row>4</xdr:row>
                    <xdr:rowOff>22860</xdr:rowOff>
                  </to>
                </anchor>
              </controlPr>
            </control>
          </mc:Choice>
        </mc:AlternateContent>
        <mc:AlternateContent xmlns:mc="http://schemas.openxmlformats.org/markup-compatibility/2006">
          <mc:Choice Requires="x14">
            <control shapeId="30771" r:id="rId55" name="Group Box 51">
              <controlPr defaultSize="0" autoFill="0" autoPict="0">
                <anchor moveWithCells="1">
                  <from>
                    <xdr:col>19</xdr:col>
                    <xdr:colOff>60960</xdr:colOff>
                    <xdr:row>33</xdr:row>
                    <xdr:rowOff>76200</xdr:rowOff>
                  </from>
                  <to>
                    <xdr:col>29</xdr:col>
                    <xdr:colOff>0</xdr:colOff>
                    <xdr:row>35</xdr:row>
                    <xdr:rowOff>121920</xdr:rowOff>
                  </to>
                </anchor>
              </controlPr>
            </control>
          </mc:Choice>
        </mc:AlternateContent>
        <mc:AlternateContent xmlns:mc="http://schemas.openxmlformats.org/markup-compatibility/2006">
          <mc:Choice Requires="x14">
            <control shapeId="30772" r:id="rId56" name="Group Box 52">
              <controlPr defaultSize="0" autoFill="0" autoPict="0">
                <anchor moveWithCells="1">
                  <from>
                    <xdr:col>12</xdr:col>
                    <xdr:colOff>45720</xdr:colOff>
                    <xdr:row>38</xdr:row>
                    <xdr:rowOff>152400</xdr:rowOff>
                  </from>
                  <to>
                    <xdr:col>18</xdr:col>
                    <xdr:colOff>152400</xdr:colOff>
                    <xdr:row>40</xdr:row>
                    <xdr:rowOff>137160</xdr:rowOff>
                  </to>
                </anchor>
              </controlPr>
            </control>
          </mc:Choice>
        </mc:AlternateContent>
        <mc:AlternateContent xmlns:mc="http://schemas.openxmlformats.org/markup-compatibility/2006">
          <mc:Choice Requires="x14">
            <control shapeId="30773" r:id="rId57" name="Group Box 53">
              <controlPr defaultSize="0" autoFill="0" autoPict="0">
                <anchor moveWithCells="1">
                  <from>
                    <xdr:col>24</xdr:col>
                    <xdr:colOff>266700</xdr:colOff>
                    <xdr:row>38</xdr:row>
                    <xdr:rowOff>213360</xdr:rowOff>
                  </from>
                  <to>
                    <xdr:col>31</xdr:col>
                    <xdr:colOff>0</xdr:colOff>
                    <xdr:row>40</xdr:row>
                    <xdr:rowOff>106680</xdr:rowOff>
                  </to>
                </anchor>
              </controlPr>
            </control>
          </mc:Choice>
        </mc:AlternateContent>
        <mc:AlternateContent xmlns:mc="http://schemas.openxmlformats.org/markup-compatibility/2006">
          <mc:Choice Requires="x14">
            <control shapeId="30774" r:id="rId58" name="Group Box 54">
              <controlPr defaultSize="0" autoFill="0" autoPict="0">
                <anchor moveWithCells="1">
                  <from>
                    <xdr:col>12</xdr:col>
                    <xdr:colOff>213360</xdr:colOff>
                    <xdr:row>43</xdr:row>
                    <xdr:rowOff>213360</xdr:rowOff>
                  </from>
                  <to>
                    <xdr:col>18</xdr:col>
                    <xdr:colOff>114300</xdr:colOff>
                    <xdr:row>45</xdr:row>
                    <xdr:rowOff>83820</xdr:rowOff>
                  </to>
                </anchor>
              </controlPr>
            </control>
          </mc:Choice>
        </mc:AlternateContent>
        <mc:AlternateContent xmlns:mc="http://schemas.openxmlformats.org/markup-compatibility/2006">
          <mc:Choice Requires="x14">
            <control shapeId="30775" r:id="rId59" name="Group Box 55">
              <controlPr defaultSize="0" autoFill="0" autoPict="0">
                <anchor moveWithCells="1">
                  <from>
                    <xdr:col>24</xdr:col>
                    <xdr:colOff>266700</xdr:colOff>
                    <xdr:row>43</xdr:row>
                    <xdr:rowOff>220980</xdr:rowOff>
                  </from>
                  <to>
                    <xdr:col>33</xdr:col>
                    <xdr:colOff>60960</xdr:colOff>
                    <xdr:row>45</xdr:row>
                    <xdr:rowOff>60960</xdr:rowOff>
                  </to>
                </anchor>
              </controlPr>
            </control>
          </mc:Choice>
        </mc:AlternateContent>
        <mc:AlternateContent xmlns:mc="http://schemas.openxmlformats.org/markup-compatibility/2006">
          <mc:Choice Requires="x14">
            <control shapeId="30776" r:id="rId60" name="Group Box 56">
              <controlPr defaultSize="0" autoFill="0" autoPict="0">
                <anchor moveWithCells="1">
                  <from>
                    <xdr:col>3</xdr:col>
                    <xdr:colOff>190500</xdr:colOff>
                    <xdr:row>47</xdr:row>
                    <xdr:rowOff>236220</xdr:rowOff>
                  </from>
                  <to>
                    <xdr:col>16</xdr:col>
                    <xdr:colOff>60960</xdr:colOff>
                    <xdr:row>49</xdr:row>
                    <xdr:rowOff>76200</xdr:rowOff>
                  </to>
                </anchor>
              </controlPr>
            </control>
          </mc:Choice>
        </mc:AlternateContent>
        <mc:AlternateContent xmlns:mc="http://schemas.openxmlformats.org/markup-compatibility/2006">
          <mc:Choice Requires="x14">
            <control shapeId="30777" r:id="rId61" name="Group Box 57">
              <controlPr defaultSize="0" autoFill="0" autoPict="0">
                <anchor moveWithCells="1">
                  <from>
                    <xdr:col>18</xdr:col>
                    <xdr:colOff>76200</xdr:colOff>
                    <xdr:row>47</xdr:row>
                    <xdr:rowOff>190500</xdr:rowOff>
                  </from>
                  <to>
                    <xdr:col>33</xdr:col>
                    <xdr:colOff>99060</xdr:colOff>
                    <xdr:row>50</xdr:row>
                    <xdr:rowOff>7620</xdr:rowOff>
                  </to>
                </anchor>
              </controlPr>
            </control>
          </mc:Choice>
        </mc:AlternateContent>
        <mc:AlternateContent xmlns:mc="http://schemas.openxmlformats.org/markup-compatibility/2006">
          <mc:Choice Requires="x14">
            <control shapeId="30778" r:id="rId62" name="Group Box 58">
              <controlPr defaultSize="0" autoFill="0" autoPict="0">
                <anchor moveWithCells="1">
                  <from>
                    <xdr:col>3</xdr:col>
                    <xdr:colOff>182880</xdr:colOff>
                    <xdr:row>49</xdr:row>
                    <xdr:rowOff>83820</xdr:rowOff>
                  </from>
                  <to>
                    <xdr:col>14</xdr:col>
                    <xdr:colOff>213360</xdr:colOff>
                    <xdr:row>51</xdr:row>
                    <xdr:rowOff>106680</xdr:rowOff>
                  </to>
                </anchor>
              </controlPr>
            </control>
          </mc:Choice>
        </mc:AlternateContent>
        <mc:AlternateContent xmlns:mc="http://schemas.openxmlformats.org/markup-compatibility/2006">
          <mc:Choice Requires="x14">
            <control shapeId="30779" r:id="rId63" name="Group Box 59">
              <controlPr defaultSize="0" autoFill="0" autoPict="0">
                <anchor moveWithCells="1">
                  <from>
                    <xdr:col>3</xdr:col>
                    <xdr:colOff>160020</xdr:colOff>
                    <xdr:row>51</xdr:row>
                    <xdr:rowOff>190500</xdr:rowOff>
                  </from>
                  <to>
                    <xdr:col>14</xdr:col>
                    <xdr:colOff>289560</xdr:colOff>
                    <xdr:row>53</xdr:row>
                    <xdr:rowOff>99060</xdr:rowOff>
                  </to>
                </anchor>
              </controlPr>
            </control>
          </mc:Choice>
        </mc:AlternateContent>
        <mc:AlternateContent xmlns:mc="http://schemas.openxmlformats.org/markup-compatibility/2006">
          <mc:Choice Requires="x14">
            <control shapeId="30780" r:id="rId64" name="Group Box 60">
              <controlPr defaultSize="0" autoFill="0" autoPict="0">
                <anchor moveWithCells="1">
                  <from>
                    <xdr:col>3</xdr:col>
                    <xdr:colOff>121920</xdr:colOff>
                    <xdr:row>52</xdr:row>
                    <xdr:rowOff>144780</xdr:rowOff>
                  </from>
                  <to>
                    <xdr:col>14</xdr:col>
                    <xdr:colOff>213360</xdr:colOff>
                    <xdr:row>54</xdr:row>
                    <xdr:rowOff>106680</xdr:rowOff>
                  </to>
                </anchor>
              </controlPr>
            </control>
          </mc:Choice>
        </mc:AlternateContent>
        <mc:AlternateContent xmlns:mc="http://schemas.openxmlformats.org/markup-compatibility/2006">
          <mc:Choice Requires="x14">
            <control shapeId="30781" r:id="rId65" name="Group Box 61">
              <controlPr defaultSize="0" autoFill="0" autoPict="0">
                <anchor moveWithCells="1">
                  <from>
                    <xdr:col>3</xdr:col>
                    <xdr:colOff>137160</xdr:colOff>
                    <xdr:row>53</xdr:row>
                    <xdr:rowOff>137160</xdr:rowOff>
                  </from>
                  <to>
                    <xdr:col>14</xdr:col>
                    <xdr:colOff>289560</xdr:colOff>
                    <xdr:row>55</xdr:row>
                    <xdr:rowOff>137160</xdr:rowOff>
                  </to>
                </anchor>
              </controlPr>
            </control>
          </mc:Choice>
        </mc:AlternateContent>
        <mc:AlternateContent xmlns:mc="http://schemas.openxmlformats.org/markup-compatibility/2006">
          <mc:Choice Requires="x14">
            <control shapeId="30782" r:id="rId66" name="Check Box 62">
              <controlPr defaultSize="0" autoFill="0" autoLine="0" autoPict="0">
                <anchor moveWithCells="1">
                  <from>
                    <xdr:col>18</xdr:col>
                    <xdr:colOff>198120</xdr:colOff>
                    <xdr:row>46</xdr:row>
                    <xdr:rowOff>7620</xdr:rowOff>
                  </from>
                  <to>
                    <xdr:col>22</xdr:col>
                    <xdr:colOff>198120</xdr:colOff>
                    <xdr:row>47</xdr:row>
                    <xdr:rowOff>0</xdr:rowOff>
                  </to>
                </anchor>
              </controlPr>
            </control>
          </mc:Choice>
        </mc:AlternateContent>
        <mc:AlternateContent xmlns:mc="http://schemas.openxmlformats.org/markup-compatibility/2006">
          <mc:Choice Requires="x14">
            <control shapeId="30783" r:id="rId67" name="Option Button 63">
              <controlPr defaultSize="0" autoFill="0" autoLine="0" autoPict="0">
                <anchor moveWithCells="1">
                  <from>
                    <xdr:col>18</xdr:col>
                    <xdr:colOff>137160</xdr:colOff>
                    <xdr:row>3</xdr:row>
                    <xdr:rowOff>99060</xdr:rowOff>
                  </from>
                  <to>
                    <xdr:col>23</xdr:col>
                    <xdr:colOff>144780</xdr:colOff>
                    <xdr:row>3</xdr:row>
                    <xdr:rowOff>335280</xdr:rowOff>
                  </to>
                </anchor>
              </controlPr>
            </control>
          </mc:Choice>
        </mc:AlternateContent>
        <mc:AlternateContent xmlns:mc="http://schemas.openxmlformats.org/markup-compatibility/2006">
          <mc:Choice Requires="x14">
            <control shapeId="30784" r:id="rId68" name="Check Box 64">
              <controlPr defaultSize="0" autoFill="0" autoLine="0" autoPict="0">
                <anchor moveWithCells="1">
                  <from>
                    <xdr:col>22</xdr:col>
                    <xdr:colOff>251460</xdr:colOff>
                    <xdr:row>46</xdr:row>
                    <xdr:rowOff>0</xdr:rowOff>
                  </from>
                  <to>
                    <xdr:col>28</xdr:col>
                    <xdr:colOff>152400</xdr:colOff>
                    <xdr:row>46</xdr:row>
                    <xdr:rowOff>274320</xdr:rowOff>
                  </to>
                </anchor>
              </controlPr>
            </control>
          </mc:Choice>
        </mc:AlternateContent>
        <mc:AlternateContent xmlns:mc="http://schemas.openxmlformats.org/markup-compatibility/2006">
          <mc:Choice Requires="x14">
            <control shapeId="30785" r:id="rId69" name="Option Button 65">
              <controlPr defaultSize="0" autoFill="0" autoLine="0" autoPict="0">
                <anchor moveWithCells="1">
                  <from>
                    <xdr:col>8</xdr:col>
                    <xdr:colOff>213360</xdr:colOff>
                    <xdr:row>47</xdr:row>
                    <xdr:rowOff>60960</xdr:rowOff>
                  </from>
                  <to>
                    <xdr:col>10</xdr:col>
                    <xdr:colOff>228600</xdr:colOff>
                    <xdr:row>47</xdr:row>
                    <xdr:rowOff>228600</xdr:rowOff>
                  </to>
                </anchor>
              </controlPr>
            </control>
          </mc:Choice>
        </mc:AlternateContent>
        <mc:AlternateContent xmlns:mc="http://schemas.openxmlformats.org/markup-compatibility/2006">
          <mc:Choice Requires="x14">
            <control shapeId="30786" r:id="rId70" name="Option Button 66">
              <controlPr defaultSize="0" autoFill="0" autoLine="0" autoPict="0">
                <anchor moveWithCells="1">
                  <from>
                    <xdr:col>10</xdr:col>
                    <xdr:colOff>137160</xdr:colOff>
                    <xdr:row>47</xdr:row>
                    <xdr:rowOff>60960</xdr:rowOff>
                  </from>
                  <to>
                    <xdr:col>13</xdr:col>
                    <xdr:colOff>0</xdr:colOff>
                    <xdr:row>47</xdr:row>
                    <xdr:rowOff>228600</xdr:rowOff>
                  </to>
                </anchor>
              </controlPr>
            </control>
          </mc:Choice>
        </mc:AlternateContent>
        <mc:AlternateContent xmlns:mc="http://schemas.openxmlformats.org/markup-compatibility/2006">
          <mc:Choice Requires="x14">
            <control shapeId="30787" r:id="rId71" name="Option Button 67">
              <controlPr defaultSize="0" autoFill="0" autoLine="0" autoPict="0">
                <anchor moveWithCells="1">
                  <from>
                    <xdr:col>17</xdr:col>
                    <xdr:colOff>350520</xdr:colOff>
                    <xdr:row>47</xdr:row>
                    <xdr:rowOff>60960</xdr:rowOff>
                  </from>
                  <to>
                    <xdr:col>20</xdr:col>
                    <xdr:colOff>0</xdr:colOff>
                    <xdr:row>47</xdr:row>
                    <xdr:rowOff>228600</xdr:rowOff>
                  </to>
                </anchor>
              </controlPr>
            </control>
          </mc:Choice>
        </mc:AlternateContent>
        <mc:AlternateContent xmlns:mc="http://schemas.openxmlformats.org/markup-compatibility/2006">
          <mc:Choice Requires="x14">
            <control shapeId="30788" r:id="rId72" name="Option Button 68">
              <controlPr defaultSize="0" autoFill="0" autoLine="0" autoPict="0">
                <anchor moveWithCells="1">
                  <from>
                    <xdr:col>20</xdr:col>
                    <xdr:colOff>68580</xdr:colOff>
                    <xdr:row>47</xdr:row>
                    <xdr:rowOff>60960</xdr:rowOff>
                  </from>
                  <to>
                    <xdr:col>22</xdr:col>
                    <xdr:colOff>175260</xdr:colOff>
                    <xdr:row>47</xdr:row>
                    <xdr:rowOff>228600</xdr:rowOff>
                  </to>
                </anchor>
              </controlPr>
            </control>
          </mc:Choice>
        </mc:AlternateContent>
        <mc:AlternateContent xmlns:mc="http://schemas.openxmlformats.org/markup-compatibility/2006">
          <mc:Choice Requires="x14">
            <control shapeId="30789" r:id="rId73" name="Group Box 69">
              <controlPr defaultSize="0" autoFill="0" autoPict="0">
                <anchor moveWithCells="1">
                  <from>
                    <xdr:col>8</xdr:col>
                    <xdr:colOff>22860</xdr:colOff>
                    <xdr:row>47</xdr:row>
                    <xdr:rowOff>22860</xdr:rowOff>
                  </from>
                  <to>
                    <xdr:col>13</xdr:col>
                    <xdr:colOff>190500</xdr:colOff>
                    <xdr:row>47</xdr:row>
                    <xdr:rowOff>266700</xdr:rowOff>
                  </to>
                </anchor>
              </controlPr>
            </control>
          </mc:Choice>
        </mc:AlternateContent>
        <mc:AlternateContent xmlns:mc="http://schemas.openxmlformats.org/markup-compatibility/2006">
          <mc:Choice Requires="x14">
            <control shapeId="30790" r:id="rId74" name="Group Box 70">
              <controlPr defaultSize="0" autoFill="0" autoPict="0">
                <anchor moveWithCells="1">
                  <from>
                    <xdr:col>17</xdr:col>
                    <xdr:colOff>121920</xdr:colOff>
                    <xdr:row>46</xdr:row>
                    <xdr:rowOff>236220</xdr:rowOff>
                  </from>
                  <to>
                    <xdr:col>26</xdr:col>
                    <xdr:colOff>228600</xdr:colOff>
                    <xdr:row>48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xr:uid="{3F94EF41-EAB3-43D7-B3BD-78B63F53954E}">
          <x14:formula1>
            <xm:f>リスト!$A$3:$A$17</xm:f>
          </x14:formula1>
          <xm:sqref>I7:J7 I9:J25</xm:sqref>
        </x14:dataValidation>
        <x14:dataValidation type="list" imeMode="halfAlpha" xr:uid="{209A9797-3F43-4925-8306-BFA86DA1CC0E}">
          <x14:formula1>
            <xm:f>リスト!$A$7:$A$21</xm:f>
          </x14:formula1>
          <xm:sqref>K7:L7 K9:L25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sheetPr>
  <dimension ref="A1:H165"/>
  <sheetViews>
    <sheetView workbookViewId="0">
      <selection activeCell="AK4" sqref="AK4"/>
    </sheetView>
  </sheetViews>
  <sheetFormatPr defaultColWidth="9" defaultRowHeight="14.4"/>
  <cols>
    <col min="1" max="1" width="2.77734375" style="1" customWidth="1"/>
    <col min="2" max="2" width="8.44140625" style="1" customWidth="1"/>
    <col min="3" max="3" width="14.6640625" style="36" customWidth="1"/>
    <col min="4" max="4" width="49.44140625" style="1" bestFit="1" customWidth="1"/>
    <col min="5" max="5" width="8.77734375" style="1" bestFit="1" customWidth="1"/>
    <col min="6" max="6" width="22.109375" style="30" customWidth="1"/>
    <col min="7" max="7" width="12.77734375" style="1" customWidth="1"/>
    <col min="8" max="8" width="60.6640625" style="1" bestFit="1" customWidth="1"/>
    <col min="9" max="16384" width="9" style="1"/>
  </cols>
  <sheetData>
    <row r="1" spans="1:8" ht="15">
      <c r="A1" s="540" t="s">
        <v>81</v>
      </c>
      <c r="B1" s="541"/>
      <c r="C1" s="542"/>
      <c r="D1" s="242" t="s">
        <v>351</v>
      </c>
      <c r="E1" s="203"/>
      <c r="F1" s="204" t="s">
        <v>306</v>
      </c>
      <c r="G1" s="205" t="s">
        <v>307</v>
      </c>
      <c r="H1" s="206" t="s">
        <v>308</v>
      </c>
    </row>
    <row r="2" spans="1:8" ht="15">
      <c r="A2" s="537" t="s">
        <v>17</v>
      </c>
      <c r="B2" s="538"/>
      <c r="C2" s="539"/>
      <c r="D2" s="155" t="str">
        <f>IF(研修確認表〈対面〉!E3="","－",研修確認表〈対面〉!$E$3)</f>
        <v>－</v>
      </c>
      <c r="E2" s="207" t="str">
        <f>ASC(PHONETIC(研修確認表〈対面〉!$E$3))</f>
        <v/>
      </c>
      <c r="F2" s="208"/>
      <c r="G2" s="30"/>
      <c r="H2" s="209"/>
    </row>
    <row r="3" spans="1:8">
      <c r="A3" s="537" t="s">
        <v>16</v>
      </c>
      <c r="B3" s="538"/>
      <c r="C3" s="539"/>
      <c r="D3" s="156" t="str">
        <f>IF(研修確認表〈対面〉!$S$3="","－",研修確認表〈対面〉!$S$3)</f>
        <v>－</v>
      </c>
      <c r="E3" s="208"/>
      <c r="F3" s="208"/>
      <c r="G3" s="30"/>
    </row>
    <row r="4" spans="1:8">
      <c r="A4" s="537" t="s">
        <v>142</v>
      </c>
      <c r="B4" s="538"/>
      <c r="C4" s="539"/>
      <c r="D4" s="157" t="str">
        <f>IF(研修確認表〈対面〉!$AB$3="","－",研修確認表〈対面〉!$AB$3)</f>
        <v>－</v>
      </c>
      <c r="E4" s="210"/>
      <c r="F4" s="208"/>
      <c r="G4" s="30"/>
    </row>
    <row r="5" spans="1:8">
      <c r="A5" s="537" t="s">
        <v>19</v>
      </c>
      <c r="B5" s="538"/>
      <c r="C5" s="539"/>
      <c r="D5" s="32" t="str">
        <f>VLOOKUP(研修確認表〈対面〉!$AG$3,リスト!$A$24:$B$27,2,FALSE)</f>
        <v>－</v>
      </c>
      <c r="E5" s="211"/>
      <c r="F5" s="208"/>
      <c r="G5" s="30"/>
    </row>
    <row r="6" spans="1:8">
      <c r="A6" s="158" t="s">
        <v>233</v>
      </c>
      <c r="B6" s="153"/>
      <c r="C6" s="154"/>
      <c r="D6" s="32" t="str">
        <f>VLOOKUP(研修確認表〈対面〉!$AG$3,リスト!$A$24:$C$27,3,FALSE)</f>
        <v>－</v>
      </c>
      <c r="E6" s="211"/>
      <c r="F6" s="211"/>
      <c r="G6" s="30"/>
    </row>
    <row r="7" spans="1:8">
      <c r="A7" s="537" t="s">
        <v>48</v>
      </c>
      <c r="B7" s="538"/>
      <c r="C7" s="539"/>
      <c r="D7" s="32" t="str">
        <f>VLOOKUP(研修確認表〈対面〉!$AG$4,リスト!$A$30:$B$32,2,FALSE)</f>
        <v>－</v>
      </c>
      <c r="E7" s="211"/>
      <c r="F7" s="208"/>
      <c r="G7" s="30"/>
    </row>
    <row r="8" spans="1:8">
      <c r="A8" s="92" t="s">
        <v>171</v>
      </c>
      <c r="B8" s="93"/>
      <c r="C8" s="75" t="s">
        <v>152</v>
      </c>
      <c r="D8" s="113" t="str">
        <f>IF(研修確認表〈対面〉!$O$8="","－",研修確認表〈対面〉!$O$8)</f>
        <v>－</v>
      </c>
      <c r="E8" s="212"/>
      <c r="F8" s="213"/>
      <c r="G8" s="30"/>
      <c r="H8" s="209"/>
    </row>
    <row r="9" spans="1:8">
      <c r="A9" s="94"/>
      <c r="B9" s="54" t="s">
        <v>144</v>
      </c>
      <c r="C9" s="55" t="s">
        <v>140</v>
      </c>
      <c r="D9" s="112" t="str">
        <f>研修確認表〈対面〉!$I$7</f>
        <v>:</v>
      </c>
      <c r="E9" s="214"/>
      <c r="F9" s="208"/>
      <c r="G9" s="30"/>
    </row>
    <row r="10" spans="1:8">
      <c r="A10" s="94"/>
      <c r="B10" s="56"/>
      <c r="C10" s="55" t="s">
        <v>139</v>
      </c>
      <c r="D10" s="112" t="str">
        <f>研修確認表〈対面〉!$K$7</f>
        <v>:</v>
      </c>
      <c r="E10" s="214"/>
      <c r="F10" s="208"/>
      <c r="G10" s="30"/>
    </row>
    <row r="11" spans="1:8">
      <c r="A11" s="94"/>
      <c r="B11" s="56"/>
      <c r="C11" s="57" t="s">
        <v>145</v>
      </c>
      <c r="D11" s="32" t="str">
        <f>IF(研修確認表〈対面〉!$M$7="","－",研修確認表〈対面〉!$M$7)</f>
        <v>－</v>
      </c>
      <c r="E11" s="211"/>
      <c r="F11" s="208"/>
      <c r="G11" s="30"/>
    </row>
    <row r="12" spans="1:8">
      <c r="A12" s="94"/>
      <c r="B12" s="56"/>
      <c r="C12" s="57" t="s">
        <v>148</v>
      </c>
      <c r="D12" s="32" t="str">
        <f>IF(研修確認表〈対面〉!$M$7="","－",VLOOKUP(研修確認表〈対面〉!$M$7,科目コード!A:H,8,FALSE))</f>
        <v>－</v>
      </c>
      <c r="E12" s="215"/>
      <c r="F12" s="208"/>
      <c r="G12" s="30"/>
    </row>
    <row r="13" spans="1:8">
      <c r="A13" s="94"/>
      <c r="B13" s="56"/>
      <c r="C13" s="57" t="s">
        <v>146</v>
      </c>
      <c r="D13" s="146" t="str">
        <f>IF(研修確認表〈対面〉!$M$7="","－",VLOOKUP(研修確認表〈対面〉!$M$7,科目コード!$A:$I,9,FALSE))</f>
        <v>－</v>
      </c>
      <c r="E13" s="215"/>
      <c r="F13" s="213"/>
      <c r="G13" s="30"/>
    </row>
    <row r="14" spans="1:8">
      <c r="A14" s="94"/>
      <c r="B14" s="56"/>
      <c r="C14" s="57" t="s">
        <v>141</v>
      </c>
      <c r="D14" s="32" t="str">
        <f>IF(研修確認表〈対面〉!$AD$7="","－",研修確認表〈対面〉!$AD$7)</f>
        <v>－</v>
      </c>
      <c r="E14" s="211"/>
      <c r="F14" s="208"/>
      <c r="G14" s="30"/>
    </row>
    <row r="15" spans="1:8">
      <c r="A15" s="94"/>
      <c r="B15" s="56"/>
      <c r="C15" s="57" t="s">
        <v>228</v>
      </c>
      <c r="D15" s="32" t="str">
        <f>IF(研修確認表〈対面〉!$S$8="","－",研修確認表〈対面〉!$S$8)</f>
        <v>－</v>
      </c>
      <c r="E15" s="121"/>
      <c r="F15" s="216" t="str">
        <f>SUBSTITUTE(SUBSTITUTE(IF(OR($D$11=1106,$D$11=2104,$D$11=3103),"薬",IF(OR($D$11=1214,$D$11=2210),"柔道",$D$15))&amp;$D$11," ",""),"　","")</f>
        <v>－－</v>
      </c>
      <c r="G15" s="30"/>
    </row>
    <row r="16" spans="1:8">
      <c r="A16" s="94"/>
      <c r="B16" s="58"/>
      <c r="C16" s="57" t="s">
        <v>162</v>
      </c>
      <c r="D16" s="32" t="str">
        <f>IF(研修確認表〈対面〉!$AD$8="","－",研修確認表〈対面〉!$AD$8)</f>
        <v>－</v>
      </c>
      <c r="E16" s="211"/>
      <c r="F16" s="208"/>
      <c r="G16" s="30"/>
    </row>
    <row r="17" spans="1:8">
      <c r="A17" s="94"/>
      <c r="B17" s="76" t="s">
        <v>147</v>
      </c>
      <c r="C17" s="77" t="s">
        <v>140</v>
      </c>
      <c r="D17" s="95" t="str">
        <f>研修確認表〈対面〉!$I$9</f>
        <v>:</v>
      </c>
      <c r="E17" s="211"/>
      <c r="F17" s="208"/>
      <c r="G17" s="30"/>
      <c r="H17" s="209"/>
    </row>
    <row r="18" spans="1:8">
      <c r="A18" s="94"/>
      <c r="B18" s="78"/>
      <c r="C18" s="77" t="s">
        <v>139</v>
      </c>
      <c r="D18" s="95" t="str">
        <f>研修確認表〈対面〉!$K$9</f>
        <v>:</v>
      </c>
      <c r="E18" s="214"/>
      <c r="F18" s="208"/>
      <c r="G18" s="30"/>
    </row>
    <row r="19" spans="1:8">
      <c r="A19" s="94"/>
      <c r="B19" s="78"/>
      <c r="C19" s="71" t="s">
        <v>145</v>
      </c>
      <c r="D19" s="96" t="str">
        <f>IF(研修確認表〈対面〉!$M$9="","－",研修確認表〈対面〉!$M$9)</f>
        <v>－</v>
      </c>
      <c r="E19" s="211"/>
      <c r="F19" s="208"/>
      <c r="G19" s="30"/>
    </row>
    <row r="20" spans="1:8">
      <c r="A20" s="94"/>
      <c r="B20" s="78"/>
      <c r="C20" s="71" t="s">
        <v>148</v>
      </c>
      <c r="D20" s="96" t="str">
        <f>IF(研修確認表〈対面〉!$M$9="","－",VLOOKUP(研修確認表〈対面〉!$M$9,科目コード!$A:$H,8,FALSE))</f>
        <v>－</v>
      </c>
      <c r="E20" s="215"/>
      <c r="F20" s="208"/>
      <c r="G20" s="30"/>
    </row>
    <row r="21" spans="1:8">
      <c r="A21" s="94"/>
      <c r="B21" s="78"/>
      <c r="C21" s="71" t="s">
        <v>146</v>
      </c>
      <c r="D21" s="96" t="str">
        <f>IF(研修確認表〈対面〉!$M$9="","－",VLOOKUP(研修確認表〈対面〉!$M$9,科目コード!$A:$I,9,FALSE))</f>
        <v>－</v>
      </c>
      <c r="E21" s="211"/>
      <c r="F21" s="208"/>
      <c r="G21" s="30"/>
    </row>
    <row r="22" spans="1:8">
      <c r="A22" s="94"/>
      <c r="B22" s="78"/>
      <c r="C22" s="71" t="s">
        <v>141</v>
      </c>
      <c r="D22" s="96" t="str">
        <f>IF(研修確認表〈対面〉!$AD$9="","－",研修確認表〈対面〉!$AD$9)</f>
        <v>－</v>
      </c>
      <c r="E22" s="211"/>
      <c r="F22" s="208"/>
      <c r="G22" s="30"/>
    </row>
    <row r="23" spans="1:8">
      <c r="A23" s="94"/>
      <c r="B23" s="78"/>
      <c r="C23" s="97" t="s">
        <v>228</v>
      </c>
      <c r="D23" s="110" t="str">
        <f>IF(研修確認表〈対面〉!$S$10="","－",研修確認表〈対面〉!$S$10)</f>
        <v>－</v>
      </c>
      <c r="E23" s="121"/>
      <c r="F23" s="95" t="str">
        <f>SUBSTITUTE(SUBSTITUTE(IF(OR($D$19=1106,$D$19=2104,$D$19=3103),"薬",IF(OR($D$19=1214,$D$19=2210),"柔道",$D$23))&amp;$D$19," ",""),"　","")</f>
        <v>－－</v>
      </c>
      <c r="G23" s="30"/>
    </row>
    <row r="24" spans="1:8">
      <c r="A24" s="94"/>
      <c r="B24" s="79"/>
      <c r="C24" s="97" t="s">
        <v>203</v>
      </c>
      <c r="D24" s="110" t="str">
        <f>IF(研修確認表〈対面〉!$AD$10="","－",研修確認表〈対面〉!$AD$10)</f>
        <v>－</v>
      </c>
      <c r="E24" s="211"/>
      <c r="F24" s="217"/>
      <c r="G24" s="30"/>
    </row>
    <row r="25" spans="1:8">
      <c r="A25" s="49" t="s">
        <v>151</v>
      </c>
      <c r="B25" s="50"/>
      <c r="C25" s="51" t="s">
        <v>152</v>
      </c>
      <c r="D25" s="114" t="str">
        <f>IF(研修確認表〈対面〉!$O$12="","－",研修確認表〈対面〉!$O$12)</f>
        <v>－</v>
      </c>
      <c r="E25" s="212"/>
      <c r="F25" s="213"/>
      <c r="G25" s="30"/>
      <c r="H25" s="209"/>
    </row>
    <row r="26" spans="1:8">
      <c r="A26" s="52"/>
      <c r="B26" s="59" t="s">
        <v>149</v>
      </c>
      <c r="C26" s="55" t="s">
        <v>140</v>
      </c>
      <c r="D26" s="31" t="str">
        <f>研修確認表〈対面〉!$I$11</f>
        <v>:</v>
      </c>
      <c r="E26" s="214"/>
      <c r="F26" s="208"/>
      <c r="G26" s="30"/>
    </row>
    <row r="27" spans="1:8">
      <c r="A27" s="52"/>
      <c r="B27" s="60"/>
      <c r="C27" s="55" t="s">
        <v>139</v>
      </c>
      <c r="D27" s="31" t="str">
        <f>研修確認表〈対面〉!$K$11</f>
        <v>:</v>
      </c>
      <c r="E27" s="214"/>
      <c r="F27" s="208"/>
      <c r="G27" s="30"/>
    </row>
    <row r="28" spans="1:8">
      <c r="A28" s="52"/>
      <c r="B28" s="60"/>
      <c r="C28" s="57" t="s">
        <v>145</v>
      </c>
      <c r="D28" s="32" t="str">
        <f>IF(研修確認表〈対面〉!$M$11="","－",研修確認表〈対面〉!$M$11)</f>
        <v>－</v>
      </c>
      <c r="E28" s="211"/>
      <c r="F28" s="208"/>
      <c r="G28" s="30"/>
    </row>
    <row r="29" spans="1:8">
      <c r="A29" s="52"/>
      <c r="B29" s="60"/>
      <c r="C29" s="57" t="s">
        <v>148</v>
      </c>
      <c r="D29" s="32" t="str">
        <f>IF(研修確認表〈対面〉!$M$11="","－",VLOOKUP(研修確認表〈対面〉!$M$11,科目コード!$A:$H,8,FALSE))</f>
        <v>－</v>
      </c>
      <c r="E29" s="215"/>
      <c r="F29" s="208"/>
      <c r="G29" s="30"/>
    </row>
    <row r="30" spans="1:8">
      <c r="A30" s="52"/>
      <c r="B30" s="60"/>
      <c r="C30" s="57" t="s">
        <v>146</v>
      </c>
      <c r="D30" s="32" t="str">
        <f>IF(研修確認表〈対面〉!$M$11="","－",VLOOKUP(研修確認表〈対面〉!$M$11,科目コード!$A:$I,9,FALSE))</f>
        <v>－</v>
      </c>
      <c r="E30" s="211"/>
      <c r="F30" s="208"/>
      <c r="G30" s="30"/>
    </row>
    <row r="31" spans="1:8">
      <c r="A31" s="52"/>
      <c r="B31" s="60"/>
      <c r="C31" s="57" t="s">
        <v>141</v>
      </c>
      <c r="D31" s="32" t="str">
        <f>IF(研修確認表〈対面〉!$AD$11="","－",研修確認表〈対面〉!$AD$11)</f>
        <v>－</v>
      </c>
      <c r="E31" s="211"/>
      <c r="F31" s="208"/>
      <c r="G31" s="30"/>
    </row>
    <row r="32" spans="1:8">
      <c r="A32" s="52"/>
      <c r="B32" s="56"/>
      <c r="C32" s="57" t="s">
        <v>228</v>
      </c>
      <c r="D32" s="32" t="str">
        <f>IF(研修確認表〈対面〉!$S$12="","－",研修確認表〈対面〉!$S$12)</f>
        <v>－</v>
      </c>
      <c r="E32" s="121"/>
      <c r="F32" s="218" t="str">
        <f>SUBSTITUTE(SUBSTITUTE(IF(OR($D$28=1106,$D$28=2104,$D$28=3103),"薬",IF(OR($D$28=1214,$D$28=2210),"柔道",$D$32))&amp;$D$28," ",""),"　","")</f>
        <v>－－</v>
      </c>
      <c r="G32" s="30"/>
    </row>
    <row r="33" spans="1:8">
      <c r="A33" s="52"/>
      <c r="B33" s="60"/>
      <c r="C33" s="57" t="s">
        <v>203</v>
      </c>
      <c r="D33" s="32" t="str">
        <f>IF(研修確認表〈対面〉!$AD$12="","－",研修確認表〈対面〉!$AD$12)</f>
        <v>－</v>
      </c>
      <c r="E33" s="211"/>
      <c r="F33" s="213"/>
      <c r="G33" s="30"/>
    </row>
    <row r="34" spans="1:8">
      <c r="A34" s="52"/>
      <c r="B34" s="39" t="s">
        <v>150</v>
      </c>
      <c r="C34" s="33" t="s">
        <v>140</v>
      </c>
      <c r="D34" s="86" t="str">
        <f>研修確認表〈対面〉!$I$13</f>
        <v>:</v>
      </c>
      <c r="E34" s="214"/>
      <c r="F34" s="208"/>
      <c r="G34" s="30"/>
      <c r="H34" s="209"/>
    </row>
    <row r="35" spans="1:8">
      <c r="A35" s="52"/>
      <c r="B35" s="40"/>
      <c r="C35" s="33" t="s">
        <v>139</v>
      </c>
      <c r="D35" s="86" t="str">
        <f>研修確認表〈対面〉!$K$13</f>
        <v>:</v>
      </c>
      <c r="E35" s="214"/>
      <c r="F35" s="208"/>
      <c r="G35" s="30"/>
    </row>
    <row r="36" spans="1:8">
      <c r="A36" s="52"/>
      <c r="B36" s="40"/>
      <c r="C36" s="34" t="s">
        <v>145</v>
      </c>
      <c r="D36" s="87" t="str">
        <f>IF(研修確認表〈対面〉!$M$13="","－",研修確認表〈対面〉!$M$13)</f>
        <v>－</v>
      </c>
      <c r="E36" s="211"/>
      <c r="F36" s="208"/>
      <c r="G36" s="30"/>
    </row>
    <row r="37" spans="1:8">
      <c r="A37" s="52"/>
      <c r="B37" s="40"/>
      <c r="C37" s="34" t="s">
        <v>148</v>
      </c>
      <c r="D37" s="87" t="str">
        <f>IF(研修確認表〈対面〉!$M$13="","－",VLOOKUP(研修確認表〈対面〉!$M$13,科目コード!$A:$H,8,FALSE))</f>
        <v>－</v>
      </c>
      <c r="E37" s="215"/>
      <c r="F37" s="208"/>
      <c r="G37" s="30"/>
    </row>
    <row r="38" spans="1:8">
      <c r="A38" s="52"/>
      <c r="B38" s="40"/>
      <c r="C38" s="34" t="s">
        <v>146</v>
      </c>
      <c r="D38" s="87" t="str">
        <f>IF(研修確認表〈対面〉!$M$13="","－",VLOOKUP(研修確認表〈対面〉!$M$13,科目コード!$A:$I,9,FALSE))</f>
        <v>－</v>
      </c>
      <c r="E38" s="211"/>
      <c r="F38" s="208"/>
      <c r="G38" s="30"/>
    </row>
    <row r="39" spans="1:8">
      <c r="A39" s="52"/>
      <c r="B39" s="40"/>
      <c r="C39" s="34" t="s">
        <v>141</v>
      </c>
      <c r="D39" s="87" t="str">
        <f>IF(研修確認表〈対面〉!$AD$13="","－",研修確認表〈対面〉!$AD$13)</f>
        <v>－</v>
      </c>
      <c r="E39" s="211"/>
      <c r="F39" s="208"/>
      <c r="G39" s="30"/>
    </row>
    <row r="40" spans="1:8">
      <c r="A40" s="52"/>
      <c r="B40" s="40"/>
      <c r="C40" s="34" t="s">
        <v>228</v>
      </c>
      <c r="D40" s="87" t="str">
        <f>IF(研修確認表〈対面〉!$S$14="","－",研修確認表〈対面〉!$S$14)</f>
        <v>－</v>
      </c>
      <c r="E40" s="121"/>
      <c r="F40" s="87" t="str">
        <f>SUBSTITUTE(SUBSTITUTE(IF(OR($D$36=1106,$D$36=2104,$D$36=3103),"薬",IF(OR($D$36=1214,$D$36=2210),"柔道",$D$40))&amp;$D$36," ",""),"　","")</f>
        <v>－－</v>
      </c>
      <c r="G40" s="30"/>
    </row>
    <row r="41" spans="1:8">
      <c r="A41" s="52"/>
      <c r="B41" s="41"/>
      <c r="C41" s="34" t="s">
        <v>203</v>
      </c>
      <c r="D41" s="87" t="str">
        <f>IF(研修確認表〈対面〉!$AD$14="","－",研修確認表〈対面〉!$AD$14)</f>
        <v>－</v>
      </c>
      <c r="E41" s="211"/>
      <c r="F41" s="208"/>
      <c r="G41" s="30"/>
    </row>
    <row r="42" spans="1:8">
      <c r="A42" s="42" t="s">
        <v>153</v>
      </c>
      <c r="B42" s="43"/>
      <c r="C42" s="44" t="s">
        <v>152</v>
      </c>
      <c r="D42" s="115" t="str">
        <f>IF(研修確認表〈対面〉!$O$16="","－",研修確認表〈対面〉!$O$16)</f>
        <v>－</v>
      </c>
      <c r="E42" s="212"/>
      <c r="F42" s="208"/>
      <c r="G42" s="30"/>
      <c r="H42" s="209"/>
    </row>
    <row r="43" spans="1:8">
      <c r="A43" s="45"/>
      <c r="B43" s="59" t="s">
        <v>154</v>
      </c>
      <c r="C43" s="55" t="s">
        <v>140</v>
      </c>
      <c r="D43" s="31" t="str">
        <f>研修確認表〈対面〉!$I$15</f>
        <v>:</v>
      </c>
      <c r="E43" s="214"/>
      <c r="F43" s="208"/>
      <c r="G43" s="30"/>
    </row>
    <row r="44" spans="1:8">
      <c r="A44" s="45"/>
      <c r="B44" s="60"/>
      <c r="C44" s="55" t="s">
        <v>139</v>
      </c>
      <c r="D44" s="31" t="str">
        <f>研修確認表〈対面〉!$K$15</f>
        <v>:</v>
      </c>
      <c r="E44" s="214"/>
      <c r="F44" s="208"/>
      <c r="G44" s="30"/>
    </row>
    <row r="45" spans="1:8">
      <c r="A45" s="45"/>
      <c r="B45" s="60"/>
      <c r="C45" s="57" t="s">
        <v>145</v>
      </c>
      <c r="D45" s="32" t="str">
        <f>IF(研修確認表〈対面〉!$M$15="","－",研修確認表〈対面〉!$M$15)</f>
        <v>－</v>
      </c>
      <c r="E45" s="211"/>
      <c r="F45" s="208"/>
      <c r="G45" s="30"/>
    </row>
    <row r="46" spans="1:8">
      <c r="A46" s="45"/>
      <c r="B46" s="60"/>
      <c r="C46" s="57" t="s">
        <v>148</v>
      </c>
      <c r="D46" s="32" t="str">
        <f>IF(研修確認表〈対面〉!$M$15="","－",VLOOKUP(研修確認表〈対面〉!$M$15,科目コード!$A:$H,8,FALSE))</f>
        <v>－</v>
      </c>
      <c r="E46" s="215"/>
      <c r="F46" s="208"/>
      <c r="G46" s="30"/>
    </row>
    <row r="47" spans="1:8">
      <c r="A47" s="45"/>
      <c r="B47" s="60"/>
      <c r="C47" s="57" t="s">
        <v>146</v>
      </c>
      <c r="D47" s="32" t="str">
        <f>IF(研修確認表〈対面〉!$M$15="","－",VLOOKUP(研修確認表〈対面〉!$M$15,科目コード!$A:$I,9,FALSE))</f>
        <v>－</v>
      </c>
      <c r="E47" s="211"/>
      <c r="F47" s="208"/>
      <c r="G47" s="30"/>
    </row>
    <row r="48" spans="1:8">
      <c r="A48" s="45"/>
      <c r="B48" s="60"/>
      <c r="C48" s="57" t="s">
        <v>141</v>
      </c>
      <c r="D48" s="32" t="str">
        <f>IF(研修確認表〈対面〉!$AD$15="","－",研修確認表〈対面〉!$AD$15)</f>
        <v>－</v>
      </c>
      <c r="E48" s="211"/>
      <c r="F48" s="208"/>
      <c r="G48" s="30"/>
    </row>
    <row r="49" spans="1:8">
      <c r="A49" s="45"/>
      <c r="B49" s="60"/>
      <c r="C49" s="57" t="s">
        <v>228</v>
      </c>
      <c r="D49" s="32" t="str">
        <f>IF(研修確認表〈対面〉!$S$16="","－",研修確認表〈対面〉!$S$16)</f>
        <v>－</v>
      </c>
      <c r="E49" s="121"/>
      <c r="F49" s="219" t="str">
        <f>SUBSTITUTE(SUBSTITUTE(IF(OR($D$45=1106,$D$45=2104,$D$45=3103),"薬",IF(OR($D$45=1214,$D$45=2210),"柔道",$D$49))&amp;$D$45," ",""),"　","")</f>
        <v>－－</v>
      </c>
      <c r="G49" s="30"/>
    </row>
    <row r="50" spans="1:8">
      <c r="A50" s="45"/>
      <c r="B50" s="60"/>
      <c r="C50" s="57" t="s">
        <v>203</v>
      </c>
      <c r="D50" s="32" t="str">
        <f>IF(研修確認表〈対面〉!$AD$16="","－",研修確認表〈対面〉!$AD$16)</f>
        <v>－</v>
      </c>
      <c r="E50" s="211"/>
      <c r="F50" s="208"/>
      <c r="G50" s="30"/>
    </row>
    <row r="51" spans="1:8">
      <c r="A51" s="45"/>
      <c r="B51" s="46" t="s">
        <v>155</v>
      </c>
      <c r="C51" s="37" t="s">
        <v>140</v>
      </c>
      <c r="D51" s="90" t="str">
        <f>研修確認表〈対面〉!$I$17</f>
        <v>:</v>
      </c>
      <c r="E51" s="214"/>
      <c r="F51" s="213"/>
      <c r="G51" s="30"/>
      <c r="H51" s="209"/>
    </row>
    <row r="52" spans="1:8">
      <c r="A52" s="45"/>
      <c r="B52" s="47"/>
      <c r="C52" s="37" t="s">
        <v>139</v>
      </c>
      <c r="D52" s="90" t="str">
        <f>研修確認表〈対面〉!$K$17</f>
        <v>:</v>
      </c>
      <c r="E52" s="214"/>
      <c r="F52" s="208"/>
      <c r="G52" s="30"/>
    </row>
    <row r="53" spans="1:8">
      <c r="A53" s="45"/>
      <c r="B53" s="47"/>
      <c r="C53" s="38" t="s">
        <v>145</v>
      </c>
      <c r="D53" s="91" t="str">
        <f>IF(研修確認表〈対面〉!$M$17="","－",研修確認表〈対面〉!$M$17)</f>
        <v>－</v>
      </c>
      <c r="E53" s="211"/>
      <c r="F53" s="208"/>
      <c r="G53" s="30"/>
    </row>
    <row r="54" spans="1:8">
      <c r="A54" s="45"/>
      <c r="B54" s="47"/>
      <c r="C54" s="38" t="s">
        <v>148</v>
      </c>
      <c r="D54" s="91" t="str">
        <f>IF(研修確認表〈対面〉!$M$17="","－",VLOOKUP(研修確認表〈対面〉!$M$17,科目コード!$A:$H,8,FALSE))</f>
        <v>－</v>
      </c>
      <c r="E54" s="215"/>
      <c r="F54" s="208"/>
      <c r="G54" s="30"/>
    </row>
    <row r="55" spans="1:8">
      <c r="A55" s="45"/>
      <c r="B55" s="47"/>
      <c r="C55" s="38" t="s">
        <v>146</v>
      </c>
      <c r="D55" s="91" t="str">
        <f>IF(研修確認表〈対面〉!$M$17="","－",VLOOKUP(研修確認表〈対面〉!$M$17,科目コード!$A:$I,9,FALSE))</f>
        <v>－</v>
      </c>
      <c r="E55" s="211"/>
      <c r="F55" s="208"/>
      <c r="G55" s="30"/>
    </row>
    <row r="56" spans="1:8">
      <c r="A56" s="45"/>
      <c r="B56" s="47"/>
      <c r="C56" s="38" t="s">
        <v>141</v>
      </c>
      <c r="D56" s="91" t="str">
        <f>IF(研修確認表〈対面〉!$AD$17="","－",研修確認表〈対面〉!$AD$17)</f>
        <v>－</v>
      </c>
      <c r="E56" s="211"/>
      <c r="F56" s="208"/>
      <c r="G56" s="30"/>
    </row>
    <row r="57" spans="1:8">
      <c r="A57" s="45"/>
      <c r="B57" s="47"/>
      <c r="C57" s="38" t="s">
        <v>228</v>
      </c>
      <c r="D57" s="91" t="str">
        <f>IF(研修確認表〈対面〉!$S$18="","－",研修確認表〈対面〉!$S$18)</f>
        <v>－</v>
      </c>
      <c r="E57" s="121"/>
      <c r="F57" s="220" t="str">
        <f>SUBSTITUTE(SUBSTITUTE(IF(OR($D$53=1106,$D$53=2104,$D$53=3103),"薬",IF(OR($D$53=1214,$D$53=2210),"柔道",$D$57))&amp;$D$53," ",""),"　","")</f>
        <v>－－</v>
      </c>
      <c r="G57" s="30"/>
    </row>
    <row r="58" spans="1:8">
      <c r="A58" s="45"/>
      <c r="B58" s="48"/>
      <c r="C58" s="53" t="s">
        <v>204</v>
      </c>
      <c r="D58" s="91" t="str">
        <f>IF(研修確認表〈対面〉!$AD$18="","－",研修確認表〈対面〉!$AD$18)</f>
        <v>－</v>
      </c>
      <c r="E58" s="211"/>
      <c r="F58" s="208"/>
      <c r="G58" s="30"/>
    </row>
    <row r="59" spans="1:8">
      <c r="A59" s="98" t="s">
        <v>173</v>
      </c>
      <c r="B59" s="99"/>
      <c r="C59" s="100" t="s">
        <v>152</v>
      </c>
      <c r="D59" s="116" t="str">
        <f>IF(研修確認表〈対面〉!$O$20="","－",研修確認表〈対面〉!$O$20)</f>
        <v>－</v>
      </c>
      <c r="E59" s="212"/>
      <c r="F59" s="208"/>
      <c r="G59" s="30"/>
      <c r="H59" s="209"/>
    </row>
    <row r="60" spans="1:8">
      <c r="A60" s="101"/>
      <c r="B60" s="59" t="s">
        <v>157</v>
      </c>
      <c r="C60" s="55" t="s">
        <v>140</v>
      </c>
      <c r="D60" s="31" t="str">
        <f>研修確認表〈対面〉!$I$19</f>
        <v>:</v>
      </c>
      <c r="E60" s="214"/>
      <c r="F60" s="208"/>
      <c r="G60" s="30"/>
    </row>
    <row r="61" spans="1:8">
      <c r="A61" s="101"/>
      <c r="B61" s="60"/>
      <c r="C61" s="55" t="s">
        <v>139</v>
      </c>
      <c r="D61" s="31" t="str">
        <f>研修確認表〈対面〉!$K$19</f>
        <v>:</v>
      </c>
      <c r="E61" s="214"/>
      <c r="F61" s="208"/>
      <c r="G61" s="30"/>
    </row>
    <row r="62" spans="1:8">
      <c r="A62" s="101"/>
      <c r="B62" s="60"/>
      <c r="C62" s="57" t="s">
        <v>145</v>
      </c>
      <c r="D62" s="32" t="str">
        <f>IF(研修確認表〈対面〉!$M$19="","－",研修確認表〈対面〉!$M$19)</f>
        <v>－</v>
      </c>
      <c r="E62" s="211"/>
      <c r="F62" s="208"/>
      <c r="G62" s="30"/>
    </row>
    <row r="63" spans="1:8">
      <c r="A63" s="101"/>
      <c r="B63" s="60"/>
      <c r="C63" s="57" t="s">
        <v>148</v>
      </c>
      <c r="D63" s="32" t="str">
        <f>IF(研修確認表〈対面〉!$M$19="","－",VLOOKUP(研修確認表〈対面〉!$M$19,科目コード!$A:$H,8,FALSE))</f>
        <v>－</v>
      </c>
      <c r="E63" s="215"/>
      <c r="F63" s="208"/>
      <c r="G63" s="30"/>
    </row>
    <row r="64" spans="1:8">
      <c r="A64" s="101"/>
      <c r="B64" s="60"/>
      <c r="C64" s="57" t="s">
        <v>146</v>
      </c>
      <c r="D64" s="32" t="str">
        <f>IF(研修確認表〈対面〉!$M$19="","－",VLOOKUP(研修確認表〈対面〉!$M$19,科目コード!$A:$I,9,FALSE))</f>
        <v>－</v>
      </c>
      <c r="E64" s="211"/>
      <c r="F64" s="208"/>
      <c r="G64" s="30"/>
    </row>
    <row r="65" spans="1:8">
      <c r="A65" s="101"/>
      <c r="B65" s="60"/>
      <c r="C65" s="57" t="s">
        <v>141</v>
      </c>
      <c r="D65" s="32" t="str">
        <f>IF(研修確認表〈対面〉!$AD$19="","－",研修確認表〈対面〉!$AD$19)</f>
        <v>－</v>
      </c>
      <c r="E65" s="211"/>
      <c r="F65" s="208"/>
      <c r="G65" s="30"/>
    </row>
    <row r="66" spans="1:8">
      <c r="A66" s="101"/>
      <c r="B66" s="111"/>
      <c r="C66" s="102" t="s">
        <v>228</v>
      </c>
      <c r="D66" s="145" t="str">
        <f>IF(研修確認表〈対面〉!$S$20="","－",研修確認表〈対面〉!$S$20)</f>
        <v>－</v>
      </c>
      <c r="E66" s="121"/>
      <c r="F66" s="221" t="str">
        <f>SUBSTITUTE(SUBSTITUTE(IF(OR($D$62=1106,$D$62=2104,$D$62=3103),"薬",IF(OR($D$62=1214,$D$62=2210),"柔道",$D$66))&amp;$D$62," ",""),"　","")</f>
        <v>－－</v>
      </c>
      <c r="G66" s="30"/>
    </row>
    <row r="67" spans="1:8">
      <c r="A67" s="101"/>
      <c r="B67" s="60"/>
      <c r="C67" s="57" t="s">
        <v>203</v>
      </c>
      <c r="D67" s="32" t="str">
        <f>IF(研修確認表〈対面〉!$AD$20="","－",研修確認表〈対面〉!$AD$20)</f>
        <v>－</v>
      </c>
      <c r="E67" s="211"/>
      <c r="F67" s="208"/>
      <c r="G67" s="30"/>
    </row>
    <row r="68" spans="1:8">
      <c r="A68" s="101"/>
      <c r="B68" s="39" t="s">
        <v>158</v>
      </c>
      <c r="C68" s="33" t="s">
        <v>140</v>
      </c>
      <c r="D68" s="86" t="str">
        <f>研修確認表〈対面〉!$I$21</f>
        <v>:</v>
      </c>
      <c r="E68" s="214"/>
      <c r="F68" s="208"/>
      <c r="G68" s="30"/>
      <c r="H68" s="209"/>
    </row>
    <row r="69" spans="1:8">
      <c r="A69" s="101"/>
      <c r="B69" s="40"/>
      <c r="C69" s="33" t="s">
        <v>139</v>
      </c>
      <c r="D69" s="86" t="str">
        <f>研修確認表〈対面〉!$K$21</f>
        <v>:</v>
      </c>
      <c r="E69" s="214"/>
      <c r="F69" s="208"/>
      <c r="G69" s="30"/>
    </row>
    <row r="70" spans="1:8">
      <c r="A70" s="101"/>
      <c r="B70" s="40"/>
      <c r="C70" s="34" t="s">
        <v>145</v>
      </c>
      <c r="D70" s="87" t="str">
        <f>IF(研修確認表〈対面〉!$M$21="","－",研修確認表〈対面〉!$M$21)</f>
        <v>－</v>
      </c>
      <c r="E70" s="211"/>
      <c r="F70" s="208"/>
      <c r="G70" s="30"/>
    </row>
    <row r="71" spans="1:8">
      <c r="A71" s="101"/>
      <c r="B71" s="40"/>
      <c r="C71" s="34" t="s">
        <v>148</v>
      </c>
      <c r="D71" s="87" t="str">
        <f>IF(研修確認表〈対面〉!$M$21="","－",VLOOKUP(研修確認表〈対面〉!$M$21,科目コード!$A:$H,8,FALSE))</f>
        <v>－</v>
      </c>
      <c r="E71" s="215"/>
      <c r="F71" s="208"/>
      <c r="G71" s="30"/>
    </row>
    <row r="72" spans="1:8">
      <c r="A72" s="101"/>
      <c r="B72" s="40"/>
      <c r="C72" s="34" t="s">
        <v>146</v>
      </c>
      <c r="D72" s="87" t="str">
        <f>IF(研修確認表〈対面〉!$M$21="","－",VLOOKUP(研修確認表〈対面〉!$M$21,科目コード!$A:$I,9,FALSE))</f>
        <v>－</v>
      </c>
      <c r="E72" s="211"/>
      <c r="F72" s="208"/>
      <c r="G72" s="30"/>
    </row>
    <row r="73" spans="1:8">
      <c r="A73" s="101"/>
      <c r="B73" s="40"/>
      <c r="C73" s="34" t="s">
        <v>141</v>
      </c>
      <c r="D73" s="87" t="str">
        <f>IF(研修確認表〈対面〉!$AD$21="","－",研修確認表〈対面〉!$AD$21)</f>
        <v>－</v>
      </c>
      <c r="E73" s="211"/>
      <c r="F73" s="208"/>
      <c r="G73" s="30"/>
    </row>
    <row r="74" spans="1:8">
      <c r="A74" s="101"/>
      <c r="B74" s="40"/>
      <c r="C74" s="34" t="s">
        <v>228</v>
      </c>
      <c r="D74" s="87" t="str">
        <f>IF(研修確認表〈対面〉!$S$22="","－",研修確認表〈対面〉!$S$22)</f>
        <v>－</v>
      </c>
      <c r="E74" s="121"/>
      <c r="F74" s="222" t="str">
        <f>SUBSTITUTE(SUBSTITUTE(IF(OR($D$70=1106,$D$70=2104,$D$70=3103),"薬",IF(OR($D$70=1214,$D$70=2210),"柔道",$D$74))&amp;$D$70," ",""),"　","")</f>
        <v>－－</v>
      </c>
      <c r="G74" s="30"/>
    </row>
    <row r="75" spans="1:8">
      <c r="A75" s="101"/>
      <c r="B75" s="41"/>
      <c r="C75" s="34" t="s">
        <v>203</v>
      </c>
      <c r="D75" s="87" t="str">
        <f>IF(研修確認表〈対面〉!$AD$22="","－",研修確認表〈対面〉!$AD$22)</f>
        <v>－</v>
      </c>
      <c r="E75" s="211"/>
      <c r="F75" s="208"/>
      <c r="G75" s="30"/>
    </row>
    <row r="76" spans="1:8">
      <c r="A76" s="72" t="s">
        <v>172</v>
      </c>
      <c r="B76" s="73"/>
      <c r="C76" s="35" t="s">
        <v>152</v>
      </c>
      <c r="D76" s="117" t="str">
        <f>IF(研修確認表〈対面〉!$O$24="","－",研修確認表〈対面〉!$O$24)</f>
        <v>－</v>
      </c>
      <c r="E76" s="223"/>
      <c r="F76" s="208"/>
      <c r="G76" s="30"/>
      <c r="H76" s="209"/>
    </row>
    <row r="77" spans="1:8">
      <c r="A77" s="74"/>
      <c r="B77" s="59" t="s">
        <v>160</v>
      </c>
      <c r="C77" s="55" t="s">
        <v>140</v>
      </c>
      <c r="D77" s="31" t="str">
        <f>研修確認表〈対面〉!$I$23</f>
        <v>:</v>
      </c>
      <c r="E77" s="214"/>
      <c r="F77" s="208"/>
      <c r="G77" s="30"/>
    </row>
    <row r="78" spans="1:8">
      <c r="A78" s="74"/>
      <c r="B78" s="60"/>
      <c r="C78" s="55" t="s">
        <v>139</v>
      </c>
      <c r="D78" s="31" t="str">
        <f>研修確認表〈対面〉!$K$23</f>
        <v>:</v>
      </c>
      <c r="E78" s="214"/>
      <c r="F78" s="208"/>
      <c r="G78" s="30"/>
    </row>
    <row r="79" spans="1:8">
      <c r="A79" s="74"/>
      <c r="B79" s="60"/>
      <c r="C79" s="57" t="s">
        <v>145</v>
      </c>
      <c r="D79" s="32" t="str">
        <f>IF(研修確認表〈対面〉!$M$23="","－",研修確認表〈対面〉!$M$23)</f>
        <v>－</v>
      </c>
      <c r="E79" s="211"/>
      <c r="F79" s="208"/>
      <c r="G79" s="30"/>
    </row>
    <row r="80" spans="1:8">
      <c r="A80" s="74"/>
      <c r="B80" s="60"/>
      <c r="C80" s="57" t="s">
        <v>148</v>
      </c>
      <c r="D80" s="32" t="str">
        <f>IF(研修確認表〈対面〉!$M$23="","－",VLOOKUP(研修確認表〈対面〉!$M$23,科目コード!$A:$H,8,FALSE))</f>
        <v>－</v>
      </c>
      <c r="E80" s="215"/>
      <c r="F80" s="208"/>
      <c r="G80" s="30"/>
    </row>
    <row r="81" spans="1:8">
      <c r="A81" s="74"/>
      <c r="B81" s="60"/>
      <c r="C81" s="57" t="s">
        <v>146</v>
      </c>
      <c r="D81" s="32" t="str">
        <f>IF(研修確認表〈対面〉!$M$23="","－",VLOOKUP(研修確認表〈対面〉!$M$23,科目コード!$A:$I,9,FALSE))</f>
        <v>－</v>
      </c>
      <c r="E81" s="211"/>
      <c r="F81" s="208"/>
      <c r="G81" s="30"/>
    </row>
    <row r="82" spans="1:8">
      <c r="A82" s="74"/>
      <c r="B82" s="60"/>
      <c r="C82" s="57" t="s">
        <v>141</v>
      </c>
      <c r="D82" s="32" t="str">
        <f>IF(研修確認表〈対面〉!$AD$23="","－",研修確認表〈対面〉!$AD$23)</f>
        <v>－</v>
      </c>
      <c r="E82" s="211"/>
      <c r="F82" s="208"/>
      <c r="G82" s="30"/>
    </row>
    <row r="83" spans="1:8">
      <c r="A83" s="74"/>
      <c r="B83" s="60"/>
      <c r="C83" s="102" t="s">
        <v>228</v>
      </c>
      <c r="D83" s="145" t="str">
        <f>IF(研修確認表〈対面〉!$S$24="","－",研修確認表〈対面〉!$S$24)</f>
        <v>－</v>
      </c>
      <c r="E83" s="121"/>
      <c r="F83" s="35" t="str">
        <f>SUBSTITUTE(SUBSTITUTE(IF(OR($D$79=1106,$D$79=2104,$D$79=3103),"薬",IF(OR($D$79=1214,$D$79=2210),"柔道",$D$83))&amp;$D$79," ",""),"　","")</f>
        <v>－－</v>
      </c>
      <c r="G83" s="30"/>
    </row>
    <row r="84" spans="1:8">
      <c r="A84" s="74"/>
      <c r="B84" s="61"/>
      <c r="C84" s="57" t="s">
        <v>205</v>
      </c>
      <c r="D84" s="32" t="str">
        <f>IF(研修確認表〈対面〉!$AD$24="","－",研修確認表〈対面〉!$AD$24)</f>
        <v>－</v>
      </c>
      <c r="E84" s="211"/>
      <c r="F84" s="208"/>
      <c r="G84" s="30"/>
    </row>
    <row r="85" spans="1:8">
      <c r="A85" s="74"/>
      <c r="B85" s="80" t="s">
        <v>161</v>
      </c>
      <c r="C85" s="81" t="s">
        <v>140</v>
      </c>
      <c r="D85" s="88" t="str">
        <f>研修確認表〈対面〉!$I$25</f>
        <v>:</v>
      </c>
      <c r="E85" s="214"/>
      <c r="F85" s="213"/>
      <c r="G85" s="30"/>
      <c r="H85" s="209"/>
    </row>
    <row r="86" spans="1:8">
      <c r="A86" s="74"/>
      <c r="B86" s="82"/>
      <c r="C86" s="81" t="s">
        <v>139</v>
      </c>
      <c r="D86" s="88" t="str">
        <f>研修確認表〈対面〉!$K$25</f>
        <v>:</v>
      </c>
      <c r="E86" s="214"/>
      <c r="F86" s="208"/>
      <c r="G86" s="30"/>
    </row>
    <row r="87" spans="1:8">
      <c r="A87" s="74"/>
      <c r="B87" s="82"/>
      <c r="C87" s="83" t="s">
        <v>145</v>
      </c>
      <c r="D87" s="89" t="str">
        <f>IF(研修確認表〈対面〉!$M$25="","－",研修確認表〈対面〉!$M$25)</f>
        <v>－</v>
      </c>
      <c r="E87" s="211"/>
      <c r="F87" s="208"/>
      <c r="G87" s="30"/>
    </row>
    <row r="88" spans="1:8">
      <c r="A88" s="74"/>
      <c r="B88" s="82"/>
      <c r="C88" s="83" t="s">
        <v>148</v>
      </c>
      <c r="D88" s="89" t="str">
        <f>IF(研修確認表〈対面〉!$M$25="","－",VLOOKUP(研修確認表〈対面〉!$M$25,科目コード!$A:$H,8,FALSE))</f>
        <v>－</v>
      </c>
      <c r="E88" s="215"/>
      <c r="F88" s="208"/>
      <c r="G88" s="30"/>
    </row>
    <row r="89" spans="1:8">
      <c r="A89" s="74"/>
      <c r="B89" s="82"/>
      <c r="C89" s="83" t="s">
        <v>146</v>
      </c>
      <c r="D89" s="89" t="str">
        <f>IF(研修確認表〈対面〉!$M$25="","－",VLOOKUP(研修確認表〈対面〉!$M$25,科目コード!$A:$I,9,FALSE))</f>
        <v>－</v>
      </c>
      <c r="E89" s="211"/>
      <c r="F89" s="208"/>
      <c r="G89" s="30"/>
    </row>
    <row r="90" spans="1:8">
      <c r="A90" s="74"/>
      <c r="B90" s="82"/>
      <c r="C90" s="83" t="s">
        <v>141</v>
      </c>
      <c r="D90" s="89" t="str">
        <f>IF(研修確認表〈対面〉!$AD$25="","－",研修確認表〈対面〉!$AD$25)</f>
        <v>－</v>
      </c>
      <c r="E90" s="211"/>
      <c r="F90" s="208"/>
      <c r="G90" s="30"/>
    </row>
    <row r="91" spans="1:8">
      <c r="A91" s="74"/>
      <c r="B91" s="82"/>
      <c r="C91" s="85" t="s">
        <v>228</v>
      </c>
      <c r="D91" s="89" t="str">
        <f>IF(研修確認表〈対面〉!$S$26="","－",研修確認表〈対面〉!$S$26)</f>
        <v>－</v>
      </c>
      <c r="E91" s="121"/>
      <c r="F91" s="89" t="str">
        <f>SUBSTITUTE(SUBSTITUTE(IF(OR($D$87=1106,$D$87=2104,$D$87=3103),"薬",IF(OR($D$87=1214,$D$87=2210),"柔道",$D$91))&amp;$D$87," ",""),"　","")</f>
        <v>－－</v>
      </c>
      <c r="G91" s="30"/>
    </row>
    <row r="92" spans="1:8">
      <c r="A92" s="74"/>
      <c r="B92" s="84"/>
      <c r="C92" s="85" t="s">
        <v>206</v>
      </c>
      <c r="D92" s="89" t="str">
        <f>IF(研修確認表〈対面〉!$AD$26="","－",研修確認表〈対面〉!$AD$26)</f>
        <v>－</v>
      </c>
      <c r="E92" s="211"/>
      <c r="F92" s="208"/>
      <c r="G92" s="30"/>
    </row>
    <row r="93" spans="1:8">
      <c r="A93" s="54" t="s">
        <v>65</v>
      </c>
      <c r="B93" s="63"/>
      <c r="C93" s="64" t="s">
        <v>163</v>
      </c>
      <c r="D93" s="32" t="str">
        <f>IF(研修確認表〈対面〉!$T$28="","－",研修確認表〈対面〉!$T$28)</f>
        <v>－</v>
      </c>
      <c r="E93" s="211"/>
      <c r="F93" s="208"/>
      <c r="G93" s="30"/>
    </row>
    <row r="94" spans="1:8">
      <c r="A94" s="56"/>
      <c r="B94" s="65"/>
      <c r="C94" s="62" t="s">
        <v>164</v>
      </c>
      <c r="D94" s="32" t="str">
        <f>IF(研修確認表〈対面〉!$AB$28="","－",研修確認表〈対面〉!$AB$28)</f>
        <v>－</v>
      </c>
      <c r="E94" s="211"/>
      <c r="F94" s="208"/>
      <c r="G94" s="30"/>
    </row>
    <row r="95" spans="1:8">
      <c r="A95" s="56"/>
      <c r="B95" s="65"/>
      <c r="C95" s="64" t="s">
        <v>165</v>
      </c>
      <c r="D95" s="32" t="str">
        <f>IF(研修確認表〈対面〉!$F$29="","－",研修確認表〈対面〉!$F$29)</f>
        <v>－</v>
      </c>
      <c r="E95" s="211"/>
      <c r="F95" s="208"/>
      <c r="G95" s="30"/>
    </row>
    <row r="96" spans="1:8">
      <c r="A96" s="56"/>
      <c r="B96" s="65"/>
      <c r="C96" s="64" t="s">
        <v>166</v>
      </c>
      <c r="D96" s="32" t="str">
        <f>IF(研修確認表〈対面〉!$J$29="","－",研修確認表〈対面〉!$J$29)</f>
        <v>－</v>
      </c>
      <c r="E96" s="211"/>
      <c r="F96" s="208"/>
      <c r="G96" s="30"/>
    </row>
    <row r="97" spans="1:8">
      <c r="A97" s="56"/>
      <c r="B97" s="65"/>
      <c r="C97" s="62" t="s">
        <v>167</v>
      </c>
      <c r="D97" s="32" t="str">
        <f>IF(研修確認表〈対面〉!$E$30="","－",研修確認表〈対面〉!$E$30)</f>
        <v>－</v>
      </c>
      <c r="E97" s="211"/>
      <c r="F97" s="208"/>
      <c r="G97" s="30"/>
    </row>
    <row r="98" spans="1:8">
      <c r="A98" s="56"/>
      <c r="B98" s="65"/>
      <c r="C98" s="62" t="s">
        <v>168</v>
      </c>
      <c r="D98" s="32" t="str">
        <f>IF(研修確認表〈対面〉!$T$31="","－",研修確認表〈対面〉!$T$31)</f>
        <v>－</v>
      </c>
      <c r="E98" s="211"/>
      <c r="F98" s="208"/>
      <c r="G98" s="30"/>
    </row>
    <row r="99" spans="1:8">
      <c r="A99" s="58"/>
      <c r="B99" s="66"/>
      <c r="C99" s="62" t="s">
        <v>169</v>
      </c>
      <c r="D99" s="32" t="str">
        <f>IF(研修確認表〈対面〉!$E$31="","－",研修確認表〈対面〉!$E$31)</f>
        <v>－</v>
      </c>
      <c r="E99" s="211"/>
      <c r="F99" s="208"/>
      <c r="G99" s="30"/>
    </row>
    <row r="100" spans="1:8">
      <c r="A100" s="54" t="s">
        <v>66</v>
      </c>
      <c r="B100" s="63"/>
      <c r="C100" s="64" t="s">
        <v>18</v>
      </c>
      <c r="D100" s="32" t="str">
        <f>IF(研修確認表〈対面〉!$E$32="","－",研修確認表〈対面〉!$E$32)</f>
        <v>－</v>
      </c>
      <c r="E100" s="211"/>
      <c r="F100" s="208"/>
      <c r="G100" s="30"/>
    </row>
    <row r="101" spans="1:8">
      <c r="A101" s="56"/>
      <c r="B101" s="65"/>
      <c r="C101" s="64" t="s">
        <v>163</v>
      </c>
      <c r="D101" s="32" t="str">
        <f>IF(研修確認表〈対面〉!$T$32="","－",研修確認表〈対面〉!$T$32)</f>
        <v>－</v>
      </c>
      <c r="E101" s="211"/>
      <c r="F101" s="208"/>
      <c r="G101" s="30"/>
    </row>
    <row r="102" spans="1:8">
      <c r="A102" s="56"/>
      <c r="B102" s="65"/>
      <c r="C102" s="62" t="s">
        <v>164</v>
      </c>
      <c r="D102" s="118" t="str">
        <f>IF(研修確認表〈対面〉!$AB$32="","－",研修確認表〈対面〉!$AB$32)</f>
        <v>－</v>
      </c>
      <c r="E102" s="224"/>
      <c r="F102" s="208"/>
      <c r="G102" s="30"/>
    </row>
    <row r="103" spans="1:8">
      <c r="A103" s="56"/>
      <c r="B103" s="65"/>
      <c r="C103" s="64" t="s">
        <v>165</v>
      </c>
      <c r="D103" s="118" t="str">
        <f>IF(研修確認表〈対面〉!$F$33="","－",研修確認表〈対面〉!$F$33)</f>
        <v>－</v>
      </c>
      <c r="E103" s="224"/>
      <c r="F103" s="208"/>
      <c r="G103" s="30"/>
    </row>
    <row r="104" spans="1:8">
      <c r="A104" s="56"/>
      <c r="B104" s="65"/>
      <c r="C104" s="64" t="s">
        <v>166</v>
      </c>
      <c r="D104" s="118" t="str">
        <f>IF(研修確認表〈対面〉!$J$33="","－",研修確認表〈対面〉!$J$33)</f>
        <v>－</v>
      </c>
      <c r="E104" s="224"/>
      <c r="F104" s="208"/>
      <c r="G104" s="30"/>
    </row>
    <row r="105" spans="1:8">
      <c r="A105" s="56"/>
      <c r="B105" s="65"/>
      <c r="C105" s="62" t="s">
        <v>167</v>
      </c>
      <c r="D105" s="32" t="str">
        <f>IF(研修確認表〈対面〉!$E$34="","－",研修確認表〈対面〉!$E$34)</f>
        <v>－</v>
      </c>
      <c r="E105" s="211"/>
      <c r="F105" s="208"/>
      <c r="G105" s="30"/>
    </row>
    <row r="106" spans="1:8">
      <c r="A106" s="56"/>
      <c r="B106" s="65"/>
      <c r="C106" s="62" t="s">
        <v>168</v>
      </c>
      <c r="D106" s="32" t="str">
        <f>IF(研修確認表〈対面〉!$T$34="","－",研修確認表〈対面〉!$T$34)</f>
        <v>－</v>
      </c>
      <c r="E106" s="211"/>
      <c r="F106" s="208"/>
      <c r="G106" s="30"/>
    </row>
    <row r="107" spans="1:8">
      <c r="A107" s="56"/>
      <c r="B107" s="65"/>
      <c r="C107" s="62" t="s">
        <v>169</v>
      </c>
      <c r="D107" s="32" t="str">
        <f>IF(研修確認表〈対面〉!$E$35="","－",研修確認表〈対面〉!$E$35)</f>
        <v>－</v>
      </c>
      <c r="E107" s="211"/>
      <c r="F107" s="208"/>
      <c r="G107" s="30"/>
    </row>
    <row r="108" spans="1:8">
      <c r="A108" s="58"/>
      <c r="B108" s="66"/>
      <c r="C108" s="62" t="s">
        <v>170</v>
      </c>
      <c r="D108" s="32" t="str">
        <f>VLOOKUP(研修確認表〈対面〉!$AG$35,リスト!A34:B36,2,FALSE)</f>
        <v>－</v>
      </c>
      <c r="E108" s="211"/>
      <c r="F108" s="208"/>
      <c r="G108" s="30"/>
      <c r="H108" s="225"/>
    </row>
    <row r="109" spans="1:8">
      <c r="A109" s="56" t="s">
        <v>174</v>
      </c>
      <c r="B109" s="68"/>
      <c r="C109" s="57" t="s">
        <v>143</v>
      </c>
      <c r="D109" s="118" t="str">
        <f>IF(研修確認表〈対面〉!$AG$37=TRUE,"1日目","－")</f>
        <v>－</v>
      </c>
      <c r="E109" s="224"/>
      <c r="F109" s="208"/>
      <c r="G109" s="30"/>
    </row>
    <row r="110" spans="1:8">
      <c r="A110" s="56"/>
      <c r="B110" s="68"/>
      <c r="C110" s="57" t="s">
        <v>151</v>
      </c>
      <c r="D110" s="118" t="str">
        <f>IF(研修確認表〈対面〉!$AG$38=TRUE,"2日目","－")</f>
        <v>－</v>
      </c>
      <c r="E110" s="224"/>
      <c r="F110" s="208"/>
      <c r="G110" s="30"/>
    </row>
    <row r="111" spans="1:8">
      <c r="A111" s="56"/>
      <c r="B111" s="68"/>
      <c r="C111" s="57" t="s">
        <v>153</v>
      </c>
      <c r="D111" s="118" t="str">
        <f>IF(研修確認表〈対面〉!$AG$39=TRUE,"3日目","－")</f>
        <v>－</v>
      </c>
      <c r="E111" s="224"/>
      <c r="F111" s="208"/>
      <c r="G111" s="30"/>
    </row>
    <row r="112" spans="1:8">
      <c r="A112" s="56"/>
      <c r="B112" s="68"/>
      <c r="C112" s="57" t="s">
        <v>156</v>
      </c>
      <c r="D112" s="118" t="str">
        <f>IF(研修確認表〈対面〉!$AG$40=TRUE,"4日目","－")</f>
        <v>－</v>
      </c>
      <c r="E112" s="224"/>
      <c r="F112" s="208"/>
      <c r="G112" s="30"/>
    </row>
    <row r="113" spans="1:8">
      <c r="A113" s="56"/>
      <c r="B113" s="68"/>
      <c r="C113" s="57" t="s">
        <v>159</v>
      </c>
      <c r="D113" s="118" t="str">
        <f>IF(研修確認表〈対面〉!$AG$41=TRUE,"5日目","－")</f>
        <v>－</v>
      </c>
      <c r="E113" s="224"/>
      <c r="F113" s="208"/>
      <c r="G113" s="30"/>
    </row>
    <row r="114" spans="1:8">
      <c r="A114" s="56"/>
      <c r="B114" s="68"/>
      <c r="C114" s="57" t="s">
        <v>175</v>
      </c>
      <c r="D114" s="32" t="str">
        <f>IF(研修確認表〈対面〉!$E$38="","－",研修確認表〈対面〉!$E$38)</f>
        <v>－</v>
      </c>
      <c r="E114" s="211"/>
      <c r="F114" s="208"/>
      <c r="G114" s="30"/>
    </row>
    <row r="115" spans="1:8">
      <c r="A115" s="56"/>
      <c r="B115" s="68"/>
      <c r="C115" s="57" t="s">
        <v>23</v>
      </c>
      <c r="D115" s="32" t="str">
        <f>IF(研修確認表〈対面〉!$Q$38="","－",研修確認表〈対面〉!$Q$38)</f>
        <v>－</v>
      </c>
      <c r="E115" s="211"/>
      <c r="F115" s="208"/>
      <c r="G115" s="30"/>
    </row>
    <row r="116" spans="1:8">
      <c r="A116" s="56"/>
      <c r="B116" s="68"/>
      <c r="C116" s="57" t="s">
        <v>176</v>
      </c>
      <c r="D116" s="32" t="str">
        <f>IF(研修確認表〈対面〉!$Z$38="","－",研修確認表〈対面〉!$Z$38)</f>
        <v>－</v>
      </c>
      <c r="E116" s="211"/>
      <c r="F116" s="208"/>
      <c r="G116" s="30"/>
    </row>
    <row r="117" spans="1:8">
      <c r="A117" s="56"/>
      <c r="B117" s="68"/>
      <c r="C117" s="57" t="s">
        <v>177</v>
      </c>
      <c r="D117" s="32" t="str">
        <f>IF(研修確認表〈対面〉!$F$39="","－",研修確認表〈対面〉!$F$39)</f>
        <v>－</v>
      </c>
      <c r="E117" s="211"/>
      <c r="F117" s="208"/>
      <c r="G117" s="30"/>
    </row>
    <row r="118" spans="1:8">
      <c r="A118" s="56"/>
      <c r="B118" s="68"/>
      <c r="C118" s="57" t="s">
        <v>166</v>
      </c>
      <c r="D118" s="32" t="str">
        <f>IF(研修確認表〈対面〉!$J$39="","－",研修確認表〈対面〉!$J$39)</f>
        <v>－</v>
      </c>
      <c r="E118" s="211"/>
      <c r="F118" s="208"/>
      <c r="G118" s="30"/>
    </row>
    <row r="119" spans="1:8">
      <c r="A119" s="56"/>
      <c r="B119" s="68"/>
      <c r="C119" s="57" t="s">
        <v>178</v>
      </c>
      <c r="D119" s="32" t="str">
        <f>IF(研修確認表〈対面〉!$Z$39="","－",研修確認表〈対面〉!$Z$39)</f>
        <v>－</v>
      </c>
      <c r="E119" s="211"/>
      <c r="F119" s="208"/>
      <c r="G119" s="30"/>
    </row>
    <row r="120" spans="1:8">
      <c r="A120" s="56"/>
      <c r="B120" s="68"/>
      <c r="C120" s="57" t="s">
        <v>179</v>
      </c>
      <c r="D120" s="32" t="str">
        <f>IF(研修確認表〈対面〉!$E$40="","－",研修確認表〈対面〉!$E$40)</f>
        <v>－</v>
      </c>
      <c r="E120" s="211"/>
      <c r="F120" s="208"/>
      <c r="G120" s="30"/>
    </row>
    <row r="121" spans="1:8" ht="15">
      <c r="A121" s="56"/>
      <c r="B121" s="68"/>
      <c r="C121" s="236" t="s">
        <v>180</v>
      </c>
      <c r="D121" s="118" t="str">
        <f>VLOOKUP(研修確認表〈対面〉!$AG$42,リスト!$A$38:$B$40,2,FALSE)</f>
        <v>－</v>
      </c>
      <c r="E121" s="224"/>
      <c r="F121" s="208"/>
      <c r="G121" s="226" t="s">
        <v>309</v>
      </c>
      <c r="H121" s="227"/>
    </row>
    <row r="122" spans="1:8">
      <c r="A122" s="56"/>
      <c r="B122" s="68"/>
      <c r="C122" s="55" t="s">
        <v>181</v>
      </c>
      <c r="D122" s="119" t="str">
        <f>IF(研修確認表〈対面〉!$T$40="","－",研修確認表〈対面〉!$T$40)</f>
        <v>－</v>
      </c>
      <c r="E122" s="228"/>
      <c r="F122" s="208"/>
      <c r="G122" s="30"/>
    </row>
    <row r="123" spans="1:8">
      <c r="A123" s="56"/>
      <c r="B123" s="68"/>
      <c r="C123" s="55" t="s">
        <v>182</v>
      </c>
      <c r="D123" s="159" t="str">
        <f>VLOOKUP(研修確認表〈対面〉!$AG$43,リスト!$A$42:$B$44,2,FALSE)</f>
        <v>－</v>
      </c>
      <c r="E123" s="229"/>
      <c r="F123" s="208"/>
      <c r="G123" s="30"/>
    </row>
    <row r="124" spans="1:8">
      <c r="A124" s="56"/>
      <c r="B124" s="68"/>
      <c r="C124" s="55" t="s">
        <v>184</v>
      </c>
      <c r="D124" s="118" t="str">
        <f>IF(研修確認表〈対面〉!$E$41="","－",研修確認表〈対面〉!$E$41)</f>
        <v>－</v>
      </c>
      <c r="E124" s="224"/>
      <c r="F124" s="208"/>
      <c r="G124" s="30"/>
    </row>
    <row r="125" spans="1:8">
      <c r="A125" s="56"/>
      <c r="B125" s="68"/>
      <c r="C125" s="55" t="s">
        <v>185</v>
      </c>
      <c r="D125" s="118" t="str">
        <f>IF(研修確認表〈対面〉!$Q$41="","－",研修確認表〈対面〉!$Q$41)</f>
        <v>－</v>
      </c>
      <c r="E125" s="224"/>
      <c r="F125" s="208"/>
      <c r="G125" s="30"/>
    </row>
    <row r="126" spans="1:8">
      <c r="A126" s="56"/>
      <c r="B126" s="68"/>
      <c r="C126" s="70" t="s">
        <v>186</v>
      </c>
      <c r="D126" s="120" t="str">
        <f>IF(研修確認表〈対面〉!$Z$41="","－",研修確認表〈対面〉!$Z$41)</f>
        <v>－</v>
      </c>
      <c r="E126" s="224"/>
      <c r="F126" s="208"/>
      <c r="G126" s="30"/>
    </row>
    <row r="127" spans="1:8">
      <c r="A127" s="54" t="s">
        <v>183</v>
      </c>
      <c r="B127" s="67"/>
      <c r="C127" s="57" t="s">
        <v>143</v>
      </c>
      <c r="D127" s="118" t="str">
        <f>IF(研修確認表〈対面〉!$AG$44=TRUE,"1日目","－")</f>
        <v>－</v>
      </c>
      <c r="E127" s="224"/>
      <c r="F127" s="208"/>
      <c r="G127" s="30"/>
    </row>
    <row r="128" spans="1:8">
      <c r="A128" s="56"/>
      <c r="B128" s="68"/>
      <c r="C128" s="57" t="s">
        <v>151</v>
      </c>
      <c r="D128" s="118" t="str">
        <f>IF(研修確認表〈対面〉!$AG$45=TRUE,"2日目","－")</f>
        <v>－</v>
      </c>
      <c r="E128" s="224"/>
      <c r="F128" s="208"/>
      <c r="G128" s="30"/>
    </row>
    <row r="129" spans="1:8">
      <c r="A129" s="56"/>
      <c r="B129" s="68"/>
      <c r="C129" s="57" t="s">
        <v>153</v>
      </c>
      <c r="D129" s="118" t="str">
        <f>IF(研修確認表〈対面〉!$AG$46=TRUE,"3日目","－")</f>
        <v>－</v>
      </c>
      <c r="E129" s="224"/>
      <c r="F129" s="208"/>
      <c r="G129" s="30"/>
    </row>
    <row r="130" spans="1:8">
      <c r="A130" s="56"/>
      <c r="B130" s="68"/>
      <c r="C130" s="57" t="s">
        <v>156</v>
      </c>
      <c r="D130" s="118" t="e">
        <f>IF(研修確認表〈対面〉!#REF!=TRUE,"4日目","－")</f>
        <v>#REF!</v>
      </c>
      <c r="E130" s="224"/>
      <c r="F130" s="208"/>
      <c r="G130" s="30"/>
    </row>
    <row r="131" spans="1:8">
      <c r="A131" s="56"/>
      <c r="B131" s="68"/>
      <c r="C131" s="57" t="s">
        <v>159</v>
      </c>
      <c r="D131" s="118" t="str">
        <f>IF(研修確認表〈対面〉!$AG$48=TRUE,"5日目","－")</f>
        <v>－</v>
      </c>
      <c r="E131" s="224"/>
      <c r="F131" s="208"/>
      <c r="G131" s="30"/>
    </row>
    <row r="132" spans="1:8">
      <c r="A132" s="56"/>
      <c r="B132" s="68"/>
      <c r="C132" s="57" t="s">
        <v>175</v>
      </c>
      <c r="D132" s="32" t="str">
        <f>IF(研修確認表〈対面〉!$E$43="","－",研修確認表〈対面〉!$E$43)</f>
        <v>－</v>
      </c>
      <c r="E132" s="211"/>
      <c r="F132" s="208"/>
      <c r="G132" s="30"/>
    </row>
    <row r="133" spans="1:8">
      <c r="A133" s="56"/>
      <c r="B133" s="68"/>
      <c r="C133" s="57" t="s">
        <v>23</v>
      </c>
      <c r="D133" s="32" t="str">
        <f>IF(研修確認表〈対面〉!Q43="","－",研修確認表〈対面〉!$Q$43)</f>
        <v>－</v>
      </c>
      <c r="E133" s="211"/>
      <c r="F133" s="208"/>
      <c r="G133" s="30"/>
    </row>
    <row r="134" spans="1:8">
      <c r="A134" s="56"/>
      <c r="B134" s="68"/>
      <c r="C134" s="57" t="s">
        <v>176</v>
      </c>
      <c r="D134" s="32" t="str">
        <f>IF(研修確認表〈対面〉!$Z$43="","－",研修確認表〈対面〉!$Z$43)</f>
        <v>－</v>
      </c>
      <c r="E134" s="211"/>
      <c r="F134" s="208"/>
      <c r="G134" s="30"/>
    </row>
    <row r="135" spans="1:8">
      <c r="A135" s="56"/>
      <c r="B135" s="68"/>
      <c r="C135" s="57" t="s">
        <v>177</v>
      </c>
      <c r="D135" s="32" t="str">
        <f>IF(研修確認表〈対面〉!$F$44="","－",研修確認表〈対面〉!$F$44)</f>
        <v>－</v>
      </c>
      <c r="E135" s="211"/>
      <c r="F135" s="208"/>
      <c r="G135" s="30"/>
    </row>
    <row r="136" spans="1:8">
      <c r="A136" s="56"/>
      <c r="B136" s="68"/>
      <c r="C136" s="57" t="s">
        <v>166</v>
      </c>
      <c r="D136" s="32" t="str">
        <f>IF(研修確認表〈対面〉!$J$44="","－",研修確認表〈対面〉!$J$44)</f>
        <v>－</v>
      </c>
      <c r="E136" s="211"/>
      <c r="F136" s="208"/>
      <c r="G136" s="30"/>
    </row>
    <row r="137" spans="1:8">
      <c r="A137" s="56"/>
      <c r="B137" s="68"/>
      <c r="C137" s="57" t="s">
        <v>178</v>
      </c>
      <c r="D137" s="32" t="str">
        <f>IF(研修確認表〈対面〉!$Z$44="","－",研修確認表〈対面〉!$Z$44)</f>
        <v>－</v>
      </c>
      <c r="E137" s="211"/>
      <c r="F137" s="208"/>
      <c r="G137" s="30"/>
    </row>
    <row r="138" spans="1:8">
      <c r="A138" s="56"/>
      <c r="B138" s="68"/>
      <c r="C138" s="57" t="s">
        <v>179</v>
      </c>
      <c r="D138" s="32" t="str">
        <f>IF(研修確認表〈対面〉!$E$45="","－",研修確認表〈対面〉!$E$45)</f>
        <v>－</v>
      </c>
      <c r="E138" s="211"/>
      <c r="F138" s="208"/>
      <c r="G138" s="30"/>
    </row>
    <row r="139" spans="1:8" ht="15">
      <c r="A139" s="56"/>
      <c r="B139" s="68"/>
      <c r="C139" s="236" t="s">
        <v>180</v>
      </c>
      <c r="D139" s="118" t="e">
        <f>VLOOKUP(研修確認表〈対面〉!#REF!,リスト!$A$38:$B$40,2,FALSE)</f>
        <v>#REF!</v>
      </c>
      <c r="E139" s="224"/>
      <c r="F139" s="208"/>
      <c r="G139" s="226" t="s">
        <v>309</v>
      </c>
      <c r="H139" s="230"/>
    </row>
    <row r="140" spans="1:8">
      <c r="A140" s="56"/>
      <c r="B140" s="68"/>
      <c r="C140" s="55" t="s">
        <v>181</v>
      </c>
      <c r="D140" s="119" t="str">
        <f>IF(研修確認表〈対面〉!$T$45="","－",研修確認表〈対面〉!$T$45)</f>
        <v>－</v>
      </c>
      <c r="E140" s="228"/>
      <c r="F140" s="208"/>
      <c r="G140" s="30"/>
    </row>
    <row r="141" spans="1:8">
      <c r="A141" s="56"/>
      <c r="B141" s="68"/>
      <c r="C141" s="55" t="s">
        <v>182</v>
      </c>
      <c r="D141" s="159" t="str">
        <f>VLOOKUP(研修確認表〈対面〉!$AG$49,リスト!$A$42:$B$44,2,FALSE)</f>
        <v>－</v>
      </c>
      <c r="E141" s="229"/>
      <c r="F141" s="208"/>
      <c r="G141" s="30"/>
    </row>
    <row r="142" spans="1:8">
      <c r="A142" s="56"/>
      <c r="B142" s="68"/>
      <c r="C142" s="55" t="s">
        <v>184</v>
      </c>
      <c r="D142" s="118" t="str">
        <f>IF(研修確認表〈対面〉!$E$46="","－",研修確認表〈対面〉!$E$46)</f>
        <v>－</v>
      </c>
      <c r="E142" s="224"/>
      <c r="F142" s="208"/>
      <c r="G142" s="30"/>
    </row>
    <row r="143" spans="1:8">
      <c r="A143" s="56"/>
      <c r="B143" s="68"/>
      <c r="C143" s="55" t="s">
        <v>185</v>
      </c>
      <c r="D143" s="118" t="str">
        <f>IF(研修確認表〈対面〉!$Q$46="","－",研修確認表〈対面〉!$Q$46)</f>
        <v>－</v>
      </c>
      <c r="E143" s="224"/>
      <c r="F143" s="208"/>
      <c r="G143" s="30"/>
    </row>
    <row r="144" spans="1:8">
      <c r="A144" s="58"/>
      <c r="B144" s="69"/>
      <c r="C144" s="55" t="s">
        <v>186</v>
      </c>
      <c r="D144" s="118" t="str">
        <f>IF(研修確認表〈対面〉!$Z$46="","－",研修確認表〈対面〉!$Z$46)</f>
        <v>－</v>
      </c>
      <c r="E144" s="224"/>
      <c r="F144" s="208"/>
      <c r="G144" s="30"/>
    </row>
    <row r="145" spans="1:8" ht="15">
      <c r="A145" s="56" t="s">
        <v>187</v>
      </c>
      <c r="B145" s="68"/>
      <c r="C145" s="55" t="s">
        <v>239</v>
      </c>
      <c r="D145" s="121" t="str">
        <f>VLOOKUP(研修確認表〈対面〉!$AG$55,リスト!$A$30:$B$32,2,FALSE)</f>
        <v>－</v>
      </c>
      <c r="E145" s="211"/>
      <c r="F145" s="231"/>
      <c r="G145" s="30"/>
      <c r="H145" s="30"/>
    </row>
    <row r="146" spans="1:8">
      <c r="A146" s="56"/>
      <c r="B146" s="68"/>
      <c r="C146" s="55" t="s">
        <v>236</v>
      </c>
      <c r="D146" s="121" t="str">
        <f>VLOOKUP(研修確認表〈対面〉!$AG$56,リスト!$A$30:$B$32,2,FALSE)</f>
        <v>－</v>
      </c>
      <c r="E146" s="211"/>
      <c r="F146" s="208"/>
      <c r="G146" s="30"/>
      <c r="H146" s="30"/>
    </row>
    <row r="147" spans="1:8" ht="15">
      <c r="A147" s="54" t="s">
        <v>195</v>
      </c>
      <c r="B147" s="63"/>
      <c r="C147" s="55" t="s">
        <v>196</v>
      </c>
      <c r="D147" s="32" t="str">
        <f>VLOOKUP(研修確認表〈対面〉!$AG$59,リスト!A59:B62,2,FALSE)</f>
        <v>－</v>
      </c>
      <c r="E147" s="211"/>
      <c r="F147" s="231"/>
      <c r="G147" s="30"/>
    </row>
    <row r="148" spans="1:8">
      <c r="A148" s="58"/>
      <c r="B148" s="66"/>
      <c r="C148" s="55" t="s">
        <v>50</v>
      </c>
      <c r="D148" s="32" t="str">
        <f>IF(研修確認表〈対面〉!$N$50="","－",研修確認表〈対面〉!$N$50)</f>
        <v>－</v>
      </c>
      <c r="E148" s="211"/>
      <c r="F148" s="208"/>
      <c r="G148" s="30"/>
      <c r="H148" s="225"/>
    </row>
    <row r="149" spans="1:8">
      <c r="A149" s="56" t="s">
        <v>197</v>
      </c>
      <c r="B149" s="68"/>
      <c r="C149" s="55" t="s">
        <v>4</v>
      </c>
      <c r="D149" s="32" t="str">
        <f>IF(研修確認表〈対面〉!$E$51="","－",研修確認表〈対面〉!$E$51)</f>
        <v>－</v>
      </c>
      <c r="E149" s="211"/>
      <c r="F149" s="208"/>
      <c r="G149" s="30"/>
    </row>
    <row r="150" spans="1:8">
      <c r="A150" s="54" t="s">
        <v>192</v>
      </c>
      <c r="B150" s="63"/>
      <c r="C150" s="70" t="s">
        <v>193</v>
      </c>
      <c r="D150" s="32" t="str">
        <f>VLOOKUP(研修確認表〈対面〉!$AG$60,リスト!$A$64:$B$67,2,FALSE)</f>
        <v>－</v>
      </c>
      <c r="E150" s="232"/>
      <c r="F150" s="208"/>
      <c r="G150" s="30"/>
    </row>
    <row r="151" spans="1:8">
      <c r="A151" s="172"/>
      <c r="B151" s="173"/>
      <c r="C151" s="160" t="s">
        <v>245</v>
      </c>
      <c r="D151" s="32" t="str">
        <f>IF(研修確認表〈対面〉!$O$52="","－",研修確認表〈対面〉!$O$52)</f>
        <v>－</v>
      </c>
      <c r="E151" s="232"/>
      <c r="F151" s="208"/>
      <c r="G151" s="30"/>
    </row>
    <row r="152" spans="1:8">
      <c r="A152" s="172"/>
      <c r="B152" s="173"/>
      <c r="C152" s="70" t="s">
        <v>304</v>
      </c>
      <c r="D152" s="32" t="str">
        <f>VLOOKUP(研修確認表〈対面〉!$AG$61,リスト!$A$64:$B$67,2,FALSE)</f>
        <v>－</v>
      </c>
      <c r="E152" s="233"/>
      <c r="F152" s="234" t="s">
        <v>247</v>
      </c>
      <c r="G152" s="30"/>
    </row>
    <row r="153" spans="1:8">
      <c r="A153" s="56"/>
      <c r="B153" s="65"/>
      <c r="C153" s="160" t="s">
        <v>305</v>
      </c>
      <c r="D153" s="32" t="str">
        <f>IF(研修確認表〈対面〉!$O$53="","－",研修確認表〈対面〉!$O$53)</f>
        <v>－</v>
      </c>
      <c r="E153" s="121"/>
      <c r="F153" s="235" t="str">
        <f>IF(COUNTIF($D$152,"市町村"),RIGHT($D$97,4),IF(COUNTIF($D$152,"協力機関"),(RIGHT($D$105,4)),(RIGHT($D$162,4))))</f>
        <v>－</v>
      </c>
      <c r="G153" s="30"/>
    </row>
    <row r="154" spans="1:8">
      <c r="A154" s="56"/>
      <c r="B154" s="65"/>
      <c r="C154" s="70" t="s">
        <v>194</v>
      </c>
      <c r="D154" s="32" t="str">
        <f>VLOOKUP(研修確認表〈対面〉!$AG$62,リスト!$A$64:$B$67,2,FALSE)</f>
        <v>－</v>
      </c>
      <c r="E154" s="232"/>
      <c r="F154" s="208"/>
      <c r="G154" s="30"/>
    </row>
    <row r="155" spans="1:8">
      <c r="A155" s="58"/>
      <c r="B155" s="66"/>
      <c r="C155" s="160" t="s">
        <v>246</v>
      </c>
      <c r="D155" s="32" t="str">
        <f>IF(研修確認表〈対面〉!$O$54="","－",研修確認表〈対面〉!$O$54)</f>
        <v>－</v>
      </c>
      <c r="E155" s="232"/>
      <c r="F155" s="208"/>
      <c r="G155" s="30"/>
    </row>
    <row r="156" spans="1:8">
      <c r="A156" s="54" t="s">
        <v>50</v>
      </c>
      <c r="B156" s="67"/>
      <c r="C156" s="70" t="s">
        <v>207</v>
      </c>
      <c r="D156" s="32" t="str">
        <f>IF(研修確認表〈対面〉!$E$55="","－",研修確認表〈対面〉!$E$55)</f>
        <v>－</v>
      </c>
      <c r="E156" s="232"/>
      <c r="F156" s="208"/>
    </row>
    <row r="157" spans="1:8">
      <c r="A157" s="197" t="s">
        <v>192</v>
      </c>
      <c r="B157" s="177"/>
      <c r="C157" s="198" t="s">
        <v>299</v>
      </c>
      <c r="D157" s="32" t="str">
        <f>IF(研修確認表〈対面〉!$O$52="","－",研修確認表〈対面〉!$O$52)</f>
        <v>－</v>
      </c>
      <c r="E157" s="232"/>
      <c r="F157" s="208"/>
    </row>
    <row r="158" spans="1:8">
      <c r="A158" s="199" t="s">
        <v>300</v>
      </c>
      <c r="B158" s="171"/>
      <c r="C158" s="200" t="s">
        <v>166</v>
      </c>
      <c r="D158" s="32" t="str">
        <f>IF(研修確認表〈対面〉!$S$52="","－",研修確認表〈対面〉!$S$52)</f>
        <v>－</v>
      </c>
      <c r="E158" s="232"/>
      <c r="F158" s="208"/>
    </row>
    <row r="159" spans="1:8">
      <c r="A159" s="201"/>
      <c r="B159" s="171" t="s">
        <v>301</v>
      </c>
      <c r="C159" s="202" t="s">
        <v>167</v>
      </c>
      <c r="D159" s="32" t="str">
        <f>IF(研修確認表〈対面〉!$AA$52="","－",研修確認表〈対面〉!$AA$52)</f>
        <v>－</v>
      </c>
      <c r="E159" s="232"/>
      <c r="F159" s="208"/>
    </row>
    <row r="160" spans="1:8">
      <c r="A160" s="179"/>
      <c r="B160" s="171"/>
      <c r="C160" s="198" t="s">
        <v>302</v>
      </c>
      <c r="D160" s="32" t="str">
        <f>IF(研修確認表〈対面〉!$O$53="","－",研修確認表〈対面〉!$O$53)</f>
        <v>－</v>
      </c>
      <c r="E160" s="56"/>
      <c r="F160" s="208"/>
    </row>
    <row r="161" spans="1:6">
      <c r="A161" s="179"/>
      <c r="B161" s="171"/>
      <c r="C161" s="200" t="s">
        <v>166</v>
      </c>
      <c r="D161" s="32" t="str">
        <f>IF(研修確認表〈対面〉!$S$53="","－",研修確認表〈対面〉!$S$53)</f>
        <v>－</v>
      </c>
      <c r="E161" s="56"/>
      <c r="F161" s="208"/>
    </row>
    <row r="162" spans="1:6">
      <c r="A162" s="179"/>
      <c r="B162" s="171"/>
      <c r="C162" s="202" t="s">
        <v>167</v>
      </c>
      <c r="D162" s="32" t="str">
        <f>IF(研修確認表〈対面〉!$AA$53="","－",研修確認表〈対面〉!$AA$53)</f>
        <v>－</v>
      </c>
      <c r="E162" s="56"/>
      <c r="F162" s="208"/>
    </row>
    <row r="163" spans="1:6">
      <c r="A163" s="179"/>
      <c r="B163" s="171"/>
      <c r="C163" s="198" t="s">
        <v>303</v>
      </c>
      <c r="D163" s="32" t="str">
        <f>IF(研修確認表〈対面〉!$O$54="","－",研修確認表〈対面〉!$O$54)</f>
        <v>－</v>
      </c>
      <c r="E163" s="56"/>
      <c r="F163" s="208"/>
    </row>
    <row r="164" spans="1:6">
      <c r="A164" s="172"/>
      <c r="B164" s="171"/>
      <c r="C164" s="200" t="s">
        <v>166</v>
      </c>
      <c r="D164" s="32" t="str">
        <f>IF(研修確認表〈対面〉!$S$54="","－",研修確認表〈対面〉!$S$54)</f>
        <v>－</v>
      </c>
      <c r="E164" s="56"/>
      <c r="F164" s="208"/>
    </row>
    <row r="165" spans="1:6">
      <c r="A165" s="174"/>
      <c r="B165" s="178"/>
      <c r="C165" s="202" t="s">
        <v>167</v>
      </c>
      <c r="D165" s="32" t="str">
        <f>IF(研修確認表〈対面〉!$AA$54="","－",研修確認表〈対面〉!$AA$54)</f>
        <v>－</v>
      </c>
      <c r="E165" s="58"/>
      <c r="F165" s="235"/>
    </row>
  </sheetData>
  <mergeCells count="6">
    <mergeCell ref="A7:C7"/>
    <mergeCell ref="A1:C1"/>
    <mergeCell ref="A2:C2"/>
    <mergeCell ref="A3:C3"/>
    <mergeCell ref="A4:C4"/>
    <mergeCell ref="A5:C5"/>
  </mergeCells>
  <phoneticPr fontId="1"/>
  <conditionalFormatting sqref="D145:D146">
    <cfRule type="expression" dxfId="1" priority="8">
      <formula>(D$145=不可)</formula>
    </cfRule>
  </conditionalFormatting>
  <conditionalFormatting sqref="E147">
    <cfRule type="expression" dxfId="0" priority="2">
      <formula>#REF!="その他"</formula>
    </cfRule>
  </conditionalFormatting>
  <conditionalFormatting sqref="E240:H321">
    <cfRule type="expression" priority="3">
      <formula>$D$67="★対応あり"</formula>
    </cfRule>
  </conditionalFormatting>
  <conditionalFormatting sqref="F14 F19 F31:F32 F40:F43 F50 F52 F61 F66:F67 F74 F79 F86 F88">
    <cfRule type="expression" priority="4">
      <formula>AND(MONTH(D$8)&gt;=10,DAY(D$8)&gt;=10)</formula>
    </cfRule>
  </conditionalFormatting>
  <conditionalFormatting sqref="F83">
    <cfRule type="expression" priority="6">
      <formula>AND(MONTH(D$8)&gt;=10,DAY(D$8)&gt;=10)</formula>
    </cfRule>
  </conditionalFormatting>
  <conditionalFormatting sqref="F91">
    <cfRule type="expression" priority="7">
      <formula>AND(MONTH(D$8)&gt;=10,DAY(D$8)&gt;=10)</formula>
    </cfRule>
  </conditionalFormatting>
  <dataValidations count="1">
    <dataValidation type="list" imeMode="on" allowBlank="1" sqref="G1" xr:uid="{E7242F3F-44F5-4BA7-85C9-243996E59F9F}">
      <formula1>"地図無,地図あり"</formula1>
    </dataValidation>
  </dataValidations>
  <pageMargins left="0.70866141732283472" right="0.70866141732283472" top="0.59055118110236227" bottom="0.39370078740157483" header="0.31496062992125984" footer="0.31496062992125984"/>
  <pageSetup paperSize="9" scale="65" orientation="portrait" r:id="rId1"/>
  <headerFooter>
    <oddHeader>&amp;R&amp;"Meiryo UI,標準"&amp;9出力：&amp;D</oddHeader>
    <oddFooter>&amp;C&amp;"Meiryo UI,標準"&amp;9&amp;P/&amp;N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4" tint="0.59999389629810485"/>
    <pageSetUpPr fitToPage="1"/>
  </sheetPr>
  <dimension ref="A1:L69"/>
  <sheetViews>
    <sheetView view="pageBreakPreview" zoomScale="85" zoomScaleNormal="85" zoomScaleSheetLayoutView="85" workbookViewId="0">
      <pane xSplit="1" ySplit="1" topLeftCell="B47" activePane="bottomRight" state="frozen"/>
      <selection activeCell="AK4" sqref="AK4"/>
      <selection pane="topRight" activeCell="AK4" sqref="AK4"/>
      <selection pane="bottomLeft" activeCell="AK4" sqref="AK4"/>
      <selection pane="bottomRight" activeCell="AK4" sqref="AK4"/>
    </sheetView>
  </sheetViews>
  <sheetFormatPr defaultColWidth="9" defaultRowHeight="18" customHeight="1"/>
  <cols>
    <col min="1" max="1" width="11.109375" style="143" customWidth="1"/>
    <col min="2" max="2" width="12.6640625" customWidth="1"/>
    <col min="3" max="3" width="29.109375" bestFit="1" customWidth="1"/>
    <col min="4" max="4" width="56.21875" style="144" customWidth="1"/>
    <col min="5" max="5" width="9.44140625" style="144" customWidth="1"/>
    <col min="6" max="6" width="12.21875" customWidth="1"/>
    <col min="7" max="7" width="20.6640625" style="147" bestFit="1" customWidth="1"/>
    <col min="8" max="8" width="7.77734375" style="148" customWidth="1"/>
    <col min="9" max="9" width="76.44140625" style="148" customWidth="1"/>
  </cols>
  <sheetData>
    <row r="1" spans="1:12" ht="18" customHeight="1">
      <c r="A1" s="132" t="s">
        <v>88</v>
      </c>
      <c r="B1" s="133" t="s">
        <v>89</v>
      </c>
      <c r="C1" s="133" t="s">
        <v>220</v>
      </c>
      <c r="D1" s="133" t="s">
        <v>221</v>
      </c>
      <c r="E1" s="133" t="s">
        <v>222</v>
      </c>
      <c r="F1" s="134" t="s">
        <v>223</v>
      </c>
      <c r="G1" s="237" t="s">
        <v>311</v>
      </c>
      <c r="H1" s="238" t="s">
        <v>312</v>
      </c>
      <c r="I1" s="240" t="s">
        <v>313</v>
      </c>
    </row>
    <row r="2" spans="1:12" s="138" customFormat="1" ht="25.2" customHeight="1">
      <c r="A2" s="136">
        <v>1101</v>
      </c>
      <c r="B2" s="136" t="s">
        <v>100</v>
      </c>
      <c r="C2" s="136" t="s">
        <v>101</v>
      </c>
      <c r="D2" s="137" t="s">
        <v>102</v>
      </c>
      <c r="E2" s="136">
        <v>40</v>
      </c>
      <c r="F2" s="136" t="s">
        <v>103</v>
      </c>
      <c r="G2" s="151" t="str">
        <f>IF(LEFTB($A2,1)="1","ハートフルケアセミナー",IF(LEFTB($A2,1)="2","現任介護職員研修","介護支援専門員研修"))</f>
        <v>ハートフルケアセミナー</v>
      </c>
      <c r="H2" s="152" t="str">
        <f>LEFTB($C2,1)</f>
        <v>2</v>
      </c>
      <c r="I2" s="149" t="str">
        <f>$D2</f>
        <v>家庭介護を担う人の心構え</v>
      </c>
      <c r="J2" s="139"/>
      <c r="K2" s="139"/>
      <c r="L2" s="139"/>
    </row>
    <row r="3" spans="1:12" s="140" customFormat="1" ht="25.2" customHeight="1">
      <c r="A3" s="136">
        <v>1102</v>
      </c>
      <c r="B3" s="136" t="s">
        <v>100</v>
      </c>
      <c r="C3" s="136" t="s">
        <v>101</v>
      </c>
      <c r="D3" s="137" t="s">
        <v>104</v>
      </c>
      <c r="E3" s="136">
        <v>40</v>
      </c>
      <c r="F3" s="136" t="s">
        <v>103</v>
      </c>
      <c r="G3" s="151" t="str">
        <f t="shared" ref="G3:G67" si="0">IF(LEFTB($A3,1)="1","ハートフルケアセミナー",IF(LEFTB($A3,1)="2","現任介護職員研修","介護支援専門員研修"))</f>
        <v>ハートフルケアセミナー</v>
      </c>
      <c r="H3" s="152" t="str">
        <f t="shared" ref="H3:H67" si="1">LEFTB($C3,1)</f>
        <v>2</v>
      </c>
      <c r="I3" s="149" t="str">
        <f t="shared" ref="I3:I64" si="2">$D3</f>
        <v>高齢者のための健康管理</v>
      </c>
    </row>
    <row r="4" spans="1:12" s="140" customFormat="1" ht="25.2" customHeight="1">
      <c r="A4" s="136">
        <v>1103</v>
      </c>
      <c r="B4" s="136" t="s">
        <v>100</v>
      </c>
      <c r="C4" s="136" t="s">
        <v>101</v>
      </c>
      <c r="D4" s="137" t="s">
        <v>105</v>
      </c>
      <c r="E4" s="136">
        <v>40</v>
      </c>
      <c r="F4" s="136" t="s">
        <v>103</v>
      </c>
      <c r="G4" s="151" t="str">
        <f t="shared" si="0"/>
        <v>ハートフルケアセミナー</v>
      </c>
      <c r="H4" s="152" t="str">
        <f t="shared" si="1"/>
        <v>2</v>
      </c>
      <c r="I4" s="149" t="str">
        <f t="shared" si="2"/>
        <v>認知症の方の基礎理解とケア</v>
      </c>
    </row>
    <row r="5" spans="1:12" s="140" customFormat="1" ht="25.2" customHeight="1">
      <c r="A5" s="136">
        <v>1104</v>
      </c>
      <c r="B5" s="136" t="s">
        <v>100</v>
      </c>
      <c r="C5" s="136" t="s">
        <v>369</v>
      </c>
      <c r="D5" s="137" t="s">
        <v>106</v>
      </c>
      <c r="E5" s="136">
        <v>40</v>
      </c>
      <c r="F5" s="136" t="s">
        <v>103</v>
      </c>
      <c r="G5" s="151" t="str">
        <f t="shared" si="0"/>
        <v>ハートフルケアセミナー</v>
      </c>
      <c r="H5" s="152" t="str">
        <f t="shared" si="1"/>
        <v>2</v>
      </c>
      <c r="I5" s="149" t="str">
        <f t="shared" si="2"/>
        <v>高齢者のための介護予防入門</v>
      </c>
    </row>
    <row r="6" spans="1:12" s="140" customFormat="1" ht="25.2" customHeight="1">
      <c r="A6" s="136">
        <v>1105</v>
      </c>
      <c r="B6" s="136" t="s">
        <v>100</v>
      </c>
      <c r="C6" s="136" t="s">
        <v>101</v>
      </c>
      <c r="D6" s="137" t="s">
        <v>90</v>
      </c>
      <c r="E6" s="136">
        <v>40</v>
      </c>
      <c r="F6" s="136" t="s">
        <v>103</v>
      </c>
      <c r="G6" s="151" t="str">
        <f t="shared" si="0"/>
        <v>ハートフルケアセミナー</v>
      </c>
      <c r="H6" s="152" t="str">
        <f t="shared" si="1"/>
        <v>2</v>
      </c>
      <c r="I6" s="149" t="str">
        <f t="shared" si="2"/>
        <v>家庭介護におけるトラブルと応急手当の基礎知識</v>
      </c>
    </row>
    <row r="7" spans="1:12" s="140" customFormat="1" ht="25.2" customHeight="1">
      <c r="A7" s="136">
        <v>1106</v>
      </c>
      <c r="B7" s="136" t="s">
        <v>100</v>
      </c>
      <c r="C7" s="136" t="s">
        <v>349</v>
      </c>
      <c r="D7" s="137" t="s">
        <v>107</v>
      </c>
      <c r="E7" s="136">
        <v>40</v>
      </c>
      <c r="F7" s="136" t="s">
        <v>229</v>
      </c>
      <c r="G7" s="151" t="str">
        <f t="shared" si="0"/>
        <v>ハートフルケアセミナー</v>
      </c>
      <c r="H7" s="152" t="str">
        <f t="shared" si="1"/>
        <v>2</v>
      </c>
      <c r="I7" s="149" t="str">
        <f t="shared" si="2"/>
        <v>（県薬剤師会連携）高齢者が薬・健康食品と上手につきあうために</v>
      </c>
    </row>
    <row r="8" spans="1:12" s="140" customFormat="1" ht="25.2" customHeight="1">
      <c r="A8" s="136">
        <v>1107</v>
      </c>
      <c r="B8" s="136" t="s">
        <v>100</v>
      </c>
      <c r="C8" s="136" t="s">
        <v>101</v>
      </c>
      <c r="D8" s="137" t="s">
        <v>108</v>
      </c>
      <c r="E8" s="136">
        <v>40</v>
      </c>
      <c r="F8" s="136" t="s">
        <v>103</v>
      </c>
      <c r="G8" s="151" t="str">
        <f t="shared" si="0"/>
        <v>ハートフルケアセミナー</v>
      </c>
      <c r="H8" s="152" t="str">
        <f t="shared" si="1"/>
        <v>2</v>
      </c>
      <c r="I8" s="149" t="str">
        <f t="shared" si="2"/>
        <v>高齢者の健康寿命を延ばす食生活</v>
      </c>
    </row>
    <row r="9" spans="1:12" s="140" customFormat="1" ht="25.2" customHeight="1">
      <c r="A9" s="136">
        <v>1109</v>
      </c>
      <c r="B9" s="136" t="s">
        <v>100</v>
      </c>
      <c r="C9" s="136" t="s">
        <v>101</v>
      </c>
      <c r="D9" s="181" t="s">
        <v>224</v>
      </c>
      <c r="E9" s="136">
        <v>40</v>
      </c>
      <c r="F9" s="136" t="s">
        <v>103</v>
      </c>
      <c r="G9" s="151" t="str">
        <f t="shared" si="0"/>
        <v>ハートフルケアセミナー</v>
      </c>
      <c r="H9" s="152" t="str">
        <f t="shared" si="1"/>
        <v>2</v>
      </c>
      <c r="I9" s="149" t="str">
        <f t="shared" si="2"/>
        <v>家庭で使える福祉用具</v>
      </c>
    </row>
    <row r="10" spans="1:12" s="140" customFormat="1" ht="25.2" customHeight="1">
      <c r="A10" s="136">
        <v>1110</v>
      </c>
      <c r="B10" s="136" t="s">
        <v>100</v>
      </c>
      <c r="C10" s="136" t="s">
        <v>101</v>
      </c>
      <c r="D10" s="137" t="s">
        <v>109</v>
      </c>
      <c r="E10" s="136">
        <v>40</v>
      </c>
      <c r="F10" s="136" t="s">
        <v>103</v>
      </c>
      <c r="G10" s="151" t="str">
        <f t="shared" si="0"/>
        <v>ハートフルケアセミナー</v>
      </c>
      <c r="H10" s="152" t="str">
        <f t="shared" si="1"/>
        <v>2</v>
      </c>
      <c r="I10" s="149" t="str">
        <f t="shared" si="2"/>
        <v>高齢者施設の選び方～どこで最期を迎えるか～</v>
      </c>
    </row>
    <row r="11" spans="1:12" s="140" customFormat="1" ht="25.2" customHeight="1">
      <c r="A11" s="136">
        <v>1111</v>
      </c>
      <c r="B11" s="136" t="s">
        <v>100</v>
      </c>
      <c r="C11" s="136" t="s">
        <v>260</v>
      </c>
      <c r="D11" s="137" t="s">
        <v>110</v>
      </c>
      <c r="E11" s="136">
        <v>40</v>
      </c>
      <c r="F11" s="136" t="s">
        <v>103</v>
      </c>
      <c r="G11" s="151" t="str">
        <f t="shared" si="0"/>
        <v>ハートフルケアセミナー</v>
      </c>
      <c r="H11" s="152" t="str">
        <f t="shared" si="1"/>
        <v>2</v>
      </c>
      <c r="I11" s="149" t="str">
        <f t="shared" si="2"/>
        <v>高齢者のための依存症の理解と支援</v>
      </c>
    </row>
    <row r="12" spans="1:12" s="140" customFormat="1" ht="25.2" customHeight="1">
      <c r="A12" s="136">
        <v>1112</v>
      </c>
      <c r="B12" s="136" t="s">
        <v>353</v>
      </c>
      <c r="C12" s="136" t="s">
        <v>354</v>
      </c>
      <c r="D12" s="137" t="s">
        <v>371</v>
      </c>
      <c r="E12" s="136">
        <v>40</v>
      </c>
      <c r="F12" s="136" t="s">
        <v>219</v>
      </c>
      <c r="G12" s="151" t="str">
        <f t="shared" si="0"/>
        <v>ハートフルケアセミナー</v>
      </c>
      <c r="H12" s="152" t="str">
        <f t="shared" si="1"/>
        <v>2</v>
      </c>
      <c r="I12" s="149" t="str">
        <f t="shared" si="2"/>
        <v>超入門－知っておきたい福祉用語について
～福祉用語の学びを通して、福祉について理解しよう～</v>
      </c>
    </row>
    <row r="13" spans="1:12" s="140" customFormat="1" ht="25.2" customHeight="1">
      <c r="A13" s="136">
        <v>1113</v>
      </c>
      <c r="B13" s="136" t="s">
        <v>353</v>
      </c>
      <c r="C13" s="136" t="s">
        <v>382</v>
      </c>
      <c r="D13" s="137" t="s">
        <v>372</v>
      </c>
      <c r="E13" s="136">
        <v>40</v>
      </c>
      <c r="F13" s="136" t="s">
        <v>219</v>
      </c>
      <c r="G13" s="151" t="str">
        <f t="shared" si="0"/>
        <v>ハートフルケアセミナー</v>
      </c>
      <c r="H13" s="152" t="str">
        <f t="shared" si="1"/>
        <v>2</v>
      </c>
      <c r="I13" s="149" t="str">
        <f t="shared" si="2"/>
        <v>家庭介護を担う人のためのメンタルヘルス</v>
      </c>
    </row>
    <row r="14" spans="1:12" s="140" customFormat="1" ht="25.2" customHeight="1">
      <c r="A14" s="241">
        <v>1114</v>
      </c>
      <c r="B14" s="241" t="s">
        <v>386</v>
      </c>
      <c r="C14" s="241" t="s">
        <v>387</v>
      </c>
      <c r="D14" s="246" t="s">
        <v>388</v>
      </c>
      <c r="E14" s="241">
        <v>40</v>
      </c>
      <c r="F14" s="241" t="s">
        <v>219</v>
      </c>
      <c r="G14" s="243" t="str">
        <f t="shared" si="0"/>
        <v>ハートフルケアセミナー</v>
      </c>
      <c r="H14" s="244" t="str">
        <f t="shared" si="1"/>
        <v>2</v>
      </c>
      <c r="I14" s="245" t="str">
        <f t="shared" si="2"/>
        <v>家庭における看取りの理解</v>
      </c>
    </row>
    <row r="15" spans="1:12" s="140" customFormat="1" ht="25.2" customHeight="1">
      <c r="A15" s="136">
        <v>1201</v>
      </c>
      <c r="B15" s="136" t="s">
        <v>111</v>
      </c>
      <c r="C15" s="136" t="s">
        <v>101</v>
      </c>
      <c r="D15" s="137" t="s">
        <v>373</v>
      </c>
      <c r="E15" s="136">
        <v>40</v>
      </c>
      <c r="F15" s="136" t="s">
        <v>229</v>
      </c>
      <c r="G15" s="151" t="str">
        <f t="shared" si="0"/>
        <v>ハートフルケアセミナー</v>
      </c>
      <c r="H15" s="152" t="str">
        <f t="shared" si="1"/>
        <v>2</v>
      </c>
      <c r="I15" s="149" t="str">
        <f t="shared" si="2"/>
        <v>口腔機能向上～健康寿命を延ばす口腔ケア～</v>
      </c>
    </row>
    <row r="16" spans="1:12" s="140" customFormat="1" ht="25.2" customHeight="1">
      <c r="A16" s="136">
        <v>1202</v>
      </c>
      <c r="B16" s="136" t="s">
        <v>111</v>
      </c>
      <c r="C16" s="136" t="s">
        <v>101</v>
      </c>
      <c r="D16" s="137" t="s">
        <v>112</v>
      </c>
      <c r="E16" s="136">
        <v>40</v>
      </c>
      <c r="F16" s="136" t="s">
        <v>229</v>
      </c>
      <c r="G16" s="151" t="str">
        <f t="shared" si="0"/>
        <v>ハートフルケアセミナー</v>
      </c>
      <c r="H16" s="152" t="str">
        <f t="shared" si="1"/>
        <v>2</v>
      </c>
      <c r="I16" s="149" t="str">
        <f t="shared" si="2"/>
        <v>バイタルサインを高齢者の体調管理に生かす</v>
      </c>
    </row>
    <row r="17" spans="1:12" s="140" customFormat="1" ht="25.2" customHeight="1">
      <c r="A17" s="136">
        <v>1203</v>
      </c>
      <c r="B17" s="136" t="s">
        <v>111</v>
      </c>
      <c r="C17" s="136" t="s">
        <v>261</v>
      </c>
      <c r="D17" s="137" t="s">
        <v>113</v>
      </c>
      <c r="E17" s="136">
        <v>40</v>
      </c>
      <c r="F17" s="136" t="s">
        <v>103</v>
      </c>
      <c r="G17" s="151" t="str">
        <f t="shared" si="0"/>
        <v>ハートフルケアセミナー</v>
      </c>
      <c r="H17" s="152" t="str">
        <f t="shared" si="1"/>
        <v>2</v>
      </c>
      <c r="I17" s="149" t="str">
        <f t="shared" si="2"/>
        <v>家庭でできる脳生き生きトレーニング～認知症予防に向けて～</v>
      </c>
    </row>
    <row r="18" spans="1:12" s="140" customFormat="1" ht="25.2" customHeight="1">
      <c r="A18" s="136">
        <v>1204</v>
      </c>
      <c r="B18" s="136" t="s">
        <v>111</v>
      </c>
      <c r="C18" s="136" t="s">
        <v>101</v>
      </c>
      <c r="D18" s="137" t="s">
        <v>262</v>
      </c>
      <c r="E18" s="136">
        <v>20</v>
      </c>
      <c r="F18" s="136" t="s">
        <v>229</v>
      </c>
      <c r="G18" s="151" t="str">
        <f t="shared" si="0"/>
        <v>ハートフルケアセミナー</v>
      </c>
      <c r="H18" s="152" t="str">
        <f t="shared" si="1"/>
        <v>2</v>
      </c>
      <c r="I18" s="149" t="str">
        <f t="shared" si="2"/>
        <v>家庭介護に必要な介護技術入門①～体位変換と移乗の介助～</v>
      </c>
    </row>
    <row r="19" spans="1:12" s="140" customFormat="1" ht="25.2" customHeight="1">
      <c r="A19" s="136">
        <v>1205</v>
      </c>
      <c r="B19" s="136" t="s">
        <v>111</v>
      </c>
      <c r="C19" s="136" t="s">
        <v>101</v>
      </c>
      <c r="D19" s="137" t="s">
        <v>263</v>
      </c>
      <c r="E19" s="136">
        <v>20</v>
      </c>
      <c r="F19" s="136" t="s">
        <v>229</v>
      </c>
      <c r="G19" s="151" t="str">
        <f t="shared" si="0"/>
        <v>ハートフルケアセミナー</v>
      </c>
      <c r="H19" s="152" t="str">
        <f t="shared" si="1"/>
        <v>2</v>
      </c>
      <c r="I19" s="149" t="str">
        <f t="shared" si="2"/>
        <v>家庭介護に必要な介護技術入門②～車椅子介助の基本～</v>
      </c>
    </row>
    <row r="20" spans="1:12" s="140" customFormat="1" ht="25.2" customHeight="1">
      <c r="A20" s="136">
        <v>1206</v>
      </c>
      <c r="B20" s="136" t="s">
        <v>111</v>
      </c>
      <c r="C20" s="136" t="s">
        <v>101</v>
      </c>
      <c r="D20" s="137" t="s">
        <v>264</v>
      </c>
      <c r="E20" s="136">
        <v>20</v>
      </c>
      <c r="F20" s="136" t="s">
        <v>229</v>
      </c>
      <c r="G20" s="151" t="str">
        <f t="shared" si="0"/>
        <v>ハートフルケアセミナー</v>
      </c>
      <c r="H20" s="152" t="str">
        <f t="shared" si="1"/>
        <v>2</v>
      </c>
      <c r="I20" s="149" t="str">
        <f t="shared" si="2"/>
        <v>家庭介護に必要な介護技術入門③～排泄介助の基本：トイレへの移動・ポータブルトイレの利用～</v>
      </c>
    </row>
    <row r="21" spans="1:12" s="140" customFormat="1" ht="25.2" customHeight="1">
      <c r="A21" s="136">
        <v>1207</v>
      </c>
      <c r="B21" s="136" t="s">
        <v>111</v>
      </c>
      <c r="C21" s="136" t="s">
        <v>101</v>
      </c>
      <c r="D21" s="137" t="s">
        <v>265</v>
      </c>
      <c r="E21" s="136">
        <v>20</v>
      </c>
      <c r="F21" s="136" t="s">
        <v>229</v>
      </c>
      <c r="G21" s="151" t="str">
        <f t="shared" si="0"/>
        <v>ハートフルケアセミナー</v>
      </c>
      <c r="H21" s="152" t="str">
        <f t="shared" si="1"/>
        <v>2</v>
      </c>
      <c r="I21" s="149" t="str">
        <f t="shared" si="2"/>
        <v>家庭介護に必要な介護技術入門④～食事介助～</v>
      </c>
    </row>
    <row r="22" spans="1:12" s="140" customFormat="1" ht="25.2" customHeight="1">
      <c r="A22" s="136">
        <v>1208</v>
      </c>
      <c r="B22" s="136" t="s">
        <v>111</v>
      </c>
      <c r="C22" s="136" t="s">
        <v>101</v>
      </c>
      <c r="D22" s="137" t="s">
        <v>266</v>
      </c>
      <c r="E22" s="136">
        <v>20</v>
      </c>
      <c r="F22" s="136" t="s">
        <v>229</v>
      </c>
      <c r="G22" s="151" t="str">
        <f t="shared" si="0"/>
        <v>ハートフルケアセミナー</v>
      </c>
      <c r="H22" s="152" t="str">
        <f t="shared" si="1"/>
        <v>2</v>
      </c>
      <c r="I22" s="149" t="str">
        <f t="shared" si="2"/>
        <v>家庭介護に必要な介護技術入門⑤～衣服の着脱・清拭の介助～</v>
      </c>
    </row>
    <row r="23" spans="1:12" s="140" customFormat="1" ht="25.2" customHeight="1">
      <c r="A23" s="136">
        <v>1209</v>
      </c>
      <c r="B23" s="136" t="s">
        <v>111</v>
      </c>
      <c r="C23" s="136" t="s">
        <v>101</v>
      </c>
      <c r="D23" s="141" t="s">
        <v>225</v>
      </c>
      <c r="E23" s="136">
        <v>20</v>
      </c>
      <c r="F23" s="136" t="s">
        <v>229</v>
      </c>
      <c r="G23" s="151" t="str">
        <f t="shared" si="0"/>
        <v>ハートフルケアセミナー</v>
      </c>
      <c r="H23" s="152" t="str">
        <f t="shared" si="1"/>
        <v>2</v>
      </c>
      <c r="I23" s="149" t="str">
        <f t="shared" si="2"/>
        <v>知っておきたい高齢者の排泄トラブル～排泄トラブルの原因と対応～</v>
      </c>
    </row>
    <row r="24" spans="1:12" s="140" customFormat="1" ht="25.2" customHeight="1">
      <c r="A24" s="136">
        <v>1213</v>
      </c>
      <c r="B24" s="136" t="s">
        <v>111</v>
      </c>
      <c r="C24" s="136" t="s">
        <v>101</v>
      </c>
      <c r="D24" s="137" t="s">
        <v>114</v>
      </c>
      <c r="E24" s="136">
        <v>40</v>
      </c>
      <c r="F24" s="136" t="s">
        <v>103</v>
      </c>
      <c r="G24" s="151" t="str">
        <f t="shared" si="0"/>
        <v>ハートフルケアセミナー</v>
      </c>
      <c r="H24" s="152" t="str">
        <f t="shared" si="1"/>
        <v>2</v>
      </c>
      <c r="I24" s="149" t="str">
        <f t="shared" si="2"/>
        <v>家族介護を担う人のためのリフレッシュ講座～心と体をスッキリ！～</v>
      </c>
    </row>
    <row r="25" spans="1:12" s="140" customFormat="1" ht="25.2" customHeight="1">
      <c r="A25" s="136">
        <v>1214</v>
      </c>
      <c r="B25" s="136" t="s">
        <v>111</v>
      </c>
      <c r="C25" s="136" t="s">
        <v>267</v>
      </c>
      <c r="D25" s="137" t="s">
        <v>374</v>
      </c>
      <c r="E25" s="136">
        <v>40</v>
      </c>
      <c r="F25" s="136" t="s">
        <v>103</v>
      </c>
      <c r="G25" s="151" t="str">
        <f t="shared" si="0"/>
        <v>ハートフルケアセミナー</v>
      </c>
      <c r="H25" s="152" t="str">
        <f t="shared" si="1"/>
        <v>2</v>
      </c>
      <c r="I25" s="149" t="str">
        <f t="shared" si="2"/>
        <v>（県柔道整復師会連携）転ばないための身体づくりと転んでしまった後の運動と対処法について</v>
      </c>
    </row>
    <row r="26" spans="1:12" s="140" customFormat="1" ht="25.2" customHeight="1">
      <c r="A26" s="136">
        <v>1215</v>
      </c>
      <c r="B26" s="136" t="s">
        <v>111</v>
      </c>
      <c r="C26" s="136" t="s">
        <v>101</v>
      </c>
      <c r="D26" s="137" t="s">
        <v>115</v>
      </c>
      <c r="E26" s="136">
        <v>40</v>
      </c>
      <c r="F26" s="136" t="s">
        <v>103</v>
      </c>
      <c r="G26" s="151" t="str">
        <f t="shared" si="0"/>
        <v>ハートフルケアセミナー</v>
      </c>
      <c r="H26" s="152" t="str">
        <f t="shared" si="1"/>
        <v>2</v>
      </c>
      <c r="I26" s="149" t="str">
        <f t="shared" si="2"/>
        <v>超高齢社会における住民の主体的地域活動の必要性と心構え</v>
      </c>
    </row>
    <row r="27" spans="1:12" s="140" customFormat="1" ht="25.2" customHeight="1">
      <c r="A27" s="136">
        <v>1216</v>
      </c>
      <c r="B27" s="136" t="s">
        <v>111</v>
      </c>
      <c r="C27" s="136" t="s">
        <v>101</v>
      </c>
      <c r="D27" s="137" t="s">
        <v>116</v>
      </c>
      <c r="E27" s="136">
        <v>40</v>
      </c>
      <c r="F27" s="136" t="s">
        <v>103</v>
      </c>
      <c r="G27" s="151" t="str">
        <f t="shared" si="0"/>
        <v>ハートフルケアセミナー</v>
      </c>
      <c r="H27" s="152" t="str">
        <f t="shared" si="1"/>
        <v>2</v>
      </c>
      <c r="I27" s="149" t="str">
        <f t="shared" si="2"/>
        <v>超高齢社会の地域活動に生かすレクリエーション～仲間を繋ぐ仕掛けのあれこれ～</v>
      </c>
    </row>
    <row r="28" spans="1:12" s="138" customFormat="1" ht="25.2" customHeight="1">
      <c r="A28" s="136">
        <v>1217</v>
      </c>
      <c r="B28" s="136" t="s">
        <v>111</v>
      </c>
      <c r="C28" s="136" t="s">
        <v>268</v>
      </c>
      <c r="D28" s="141" t="s">
        <v>117</v>
      </c>
      <c r="E28" s="136">
        <v>40</v>
      </c>
      <c r="F28" s="136" t="s">
        <v>103</v>
      </c>
      <c r="G28" s="151" t="str">
        <f>IF(LEFTB($A28,1)="1","ハートフルケアセミナー",IF(LEFTB($A28,1)="2","現任介護職員研修","介護支援専門員研修"))</f>
        <v>ハートフルケアセミナー</v>
      </c>
      <c r="H28" s="152" t="str">
        <f t="shared" si="1"/>
        <v>2</v>
      </c>
      <c r="I28" s="149" t="str">
        <f t="shared" si="2"/>
        <v>「難聴」の理解～耳が聞こえないってどういうこと～</v>
      </c>
      <c r="J28" s="139"/>
      <c r="K28" s="139"/>
      <c r="L28" s="139"/>
    </row>
    <row r="29" spans="1:12" s="140" customFormat="1" ht="25.2" customHeight="1">
      <c r="A29" s="136">
        <v>2101</v>
      </c>
      <c r="B29" s="136" t="s">
        <v>100</v>
      </c>
      <c r="C29" s="136" t="s">
        <v>101</v>
      </c>
      <c r="D29" s="137" t="s">
        <v>269</v>
      </c>
      <c r="E29" s="136">
        <v>40</v>
      </c>
      <c r="F29" s="136" t="s">
        <v>103</v>
      </c>
      <c r="G29" s="151" t="str">
        <f t="shared" si="0"/>
        <v>現任介護職員研修</v>
      </c>
      <c r="H29" s="152" t="str">
        <f t="shared" si="1"/>
        <v>2</v>
      </c>
      <c r="I29" s="149" t="str">
        <f t="shared" si="2"/>
        <v>褥瘡のケアとその予防について　　　</v>
      </c>
    </row>
    <row r="30" spans="1:12" s="140" customFormat="1" ht="25.2" customHeight="1">
      <c r="A30" s="136">
        <v>2102</v>
      </c>
      <c r="B30" s="136" t="s">
        <v>100</v>
      </c>
      <c r="C30" s="136" t="s">
        <v>101</v>
      </c>
      <c r="D30" s="137" t="s">
        <v>118</v>
      </c>
      <c r="E30" s="136">
        <v>40</v>
      </c>
      <c r="F30" s="136" t="s">
        <v>103</v>
      </c>
      <c r="G30" s="151" t="str">
        <f t="shared" si="0"/>
        <v>現任介護職員研修</v>
      </c>
      <c r="H30" s="152" t="str">
        <f t="shared" si="1"/>
        <v>2</v>
      </c>
      <c r="I30" s="149" t="str">
        <f t="shared" si="2"/>
        <v>介護職員として知っておきたい病気の基礎知識</v>
      </c>
    </row>
    <row r="31" spans="1:12" s="140" customFormat="1" ht="25.2" customHeight="1">
      <c r="A31" s="136">
        <v>2103</v>
      </c>
      <c r="B31" s="136" t="s">
        <v>100</v>
      </c>
      <c r="C31" s="136" t="s">
        <v>119</v>
      </c>
      <c r="D31" s="137" t="s">
        <v>375</v>
      </c>
      <c r="E31" s="136">
        <v>40</v>
      </c>
      <c r="F31" s="136" t="s">
        <v>103</v>
      </c>
      <c r="G31" s="151" t="str">
        <f t="shared" si="0"/>
        <v>現任介護職員研修</v>
      </c>
      <c r="H31" s="152" t="str">
        <f t="shared" si="1"/>
        <v>3</v>
      </c>
      <c r="I31" s="149" t="str">
        <f t="shared" si="2"/>
        <v>認知症の理解とコミュニケーション技術</v>
      </c>
    </row>
    <row r="32" spans="1:12" s="140" customFormat="1" ht="25.2" customHeight="1">
      <c r="A32" s="136">
        <v>2104</v>
      </c>
      <c r="B32" s="136" t="s">
        <v>100</v>
      </c>
      <c r="C32" s="136" t="s">
        <v>350</v>
      </c>
      <c r="D32" s="137" t="s">
        <v>120</v>
      </c>
      <c r="E32" s="136">
        <v>40</v>
      </c>
      <c r="F32" s="136" t="s">
        <v>229</v>
      </c>
      <c r="G32" s="151" t="str">
        <f t="shared" si="0"/>
        <v>現任介護職員研修</v>
      </c>
      <c r="H32" s="152" t="str">
        <f t="shared" si="1"/>
        <v>2</v>
      </c>
      <c r="I32" s="149" t="str">
        <f t="shared" si="2"/>
        <v>（県薬剤師会連携）介護職員として知っておきたい薬の基礎知識</v>
      </c>
    </row>
    <row r="33" spans="1:9" s="140" customFormat="1" ht="25.2" customHeight="1">
      <c r="A33" s="136">
        <v>2105</v>
      </c>
      <c r="B33" s="136" t="s">
        <v>100</v>
      </c>
      <c r="C33" s="136" t="s">
        <v>101</v>
      </c>
      <c r="D33" s="137" t="s">
        <v>121</v>
      </c>
      <c r="E33" s="136">
        <v>40</v>
      </c>
      <c r="F33" s="136" t="s">
        <v>103</v>
      </c>
      <c r="G33" s="151" t="str">
        <f t="shared" si="0"/>
        <v>現任介護職員研修</v>
      </c>
      <c r="H33" s="152" t="str">
        <f t="shared" si="1"/>
        <v>2</v>
      </c>
      <c r="I33" s="149" t="str">
        <f t="shared" si="2"/>
        <v>介護職員のための栄養管理入門</v>
      </c>
    </row>
    <row r="34" spans="1:9" s="140" customFormat="1" ht="25.2" customHeight="1">
      <c r="A34" s="136">
        <v>2106</v>
      </c>
      <c r="B34" s="136" t="s">
        <v>100</v>
      </c>
      <c r="C34" s="136" t="s">
        <v>101</v>
      </c>
      <c r="D34" s="137" t="s">
        <v>122</v>
      </c>
      <c r="E34" s="136">
        <v>40</v>
      </c>
      <c r="F34" s="136" t="s">
        <v>103</v>
      </c>
      <c r="G34" s="151" t="str">
        <f t="shared" si="0"/>
        <v>現任介護職員研修</v>
      </c>
      <c r="H34" s="152" t="str">
        <f t="shared" si="1"/>
        <v>2</v>
      </c>
      <c r="I34" s="149" t="str">
        <f t="shared" si="2"/>
        <v>介護現場での事故防止・救急対応</v>
      </c>
    </row>
    <row r="35" spans="1:9" s="140" customFormat="1" ht="25.2" customHeight="1">
      <c r="A35" s="136">
        <v>2107</v>
      </c>
      <c r="B35" s="136" t="s">
        <v>100</v>
      </c>
      <c r="C35" s="136" t="s">
        <v>101</v>
      </c>
      <c r="D35" s="137" t="s">
        <v>376</v>
      </c>
      <c r="E35" s="136">
        <v>40</v>
      </c>
      <c r="F35" s="136" t="s">
        <v>103</v>
      </c>
      <c r="G35" s="151" t="str">
        <f t="shared" si="0"/>
        <v>現任介護職員研修</v>
      </c>
      <c r="H35" s="152" t="str">
        <f t="shared" si="1"/>
        <v>2</v>
      </c>
      <c r="I35" s="149" t="str">
        <f t="shared" si="2"/>
        <v>介護現場に起こりやすい感染症と対策～コロナ、ノロ、食中毒など～</v>
      </c>
    </row>
    <row r="36" spans="1:9" s="140" customFormat="1" ht="25.2" customHeight="1">
      <c r="A36" s="136">
        <v>2108</v>
      </c>
      <c r="B36" s="136" t="s">
        <v>100</v>
      </c>
      <c r="C36" s="136" t="s">
        <v>101</v>
      </c>
      <c r="D36" s="137" t="s">
        <v>123</v>
      </c>
      <c r="E36" s="136">
        <v>40</v>
      </c>
      <c r="F36" s="136" t="s">
        <v>103</v>
      </c>
      <c r="G36" s="151" t="str">
        <f t="shared" si="0"/>
        <v>現任介護職員研修</v>
      </c>
      <c r="H36" s="152" t="str">
        <f t="shared" si="1"/>
        <v>2</v>
      </c>
      <c r="I36" s="149" t="str">
        <f t="shared" si="2"/>
        <v>介護実践に必要な観察のポイント</v>
      </c>
    </row>
    <row r="37" spans="1:9" s="140" customFormat="1" ht="25.2" customHeight="1">
      <c r="A37" s="136">
        <v>2109</v>
      </c>
      <c r="B37" s="136" t="s">
        <v>100</v>
      </c>
      <c r="C37" s="136" t="s">
        <v>260</v>
      </c>
      <c r="D37" s="137" t="s">
        <v>124</v>
      </c>
      <c r="E37" s="136">
        <v>40</v>
      </c>
      <c r="F37" s="136" t="s">
        <v>103</v>
      </c>
      <c r="G37" s="151" t="str">
        <f t="shared" si="0"/>
        <v>現任介護職員研修</v>
      </c>
      <c r="H37" s="152" t="str">
        <f t="shared" si="1"/>
        <v>2</v>
      </c>
      <c r="I37" s="149" t="str">
        <f t="shared" si="2"/>
        <v>介護職員のメンタルヘルス</v>
      </c>
    </row>
    <row r="38" spans="1:9" s="140" customFormat="1" ht="25.2" customHeight="1">
      <c r="A38" s="136">
        <v>2110</v>
      </c>
      <c r="B38" s="136" t="s">
        <v>100</v>
      </c>
      <c r="C38" s="136" t="s">
        <v>101</v>
      </c>
      <c r="D38" s="137" t="s">
        <v>377</v>
      </c>
      <c r="E38" s="136">
        <v>40</v>
      </c>
      <c r="F38" s="136" t="s">
        <v>103</v>
      </c>
      <c r="G38" s="151" t="str">
        <f t="shared" si="0"/>
        <v>現任介護職員研修</v>
      </c>
      <c r="H38" s="152" t="str">
        <f t="shared" si="1"/>
        <v>2</v>
      </c>
      <c r="I38" s="149" t="str">
        <f t="shared" si="2"/>
        <v>リスクマネジメント研修～虐待・身体拘束防止を中心に～</v>
      </c>
    </row>
    <row r="39" spans="1:9" s="140" customFormat="1" ht="25.2" customHeight="1">
      <c r="A39" s="136">
        <v>2111</v>
      </c>
      <c r="B39" s="136" t="s">
        <v>100</v>
      </c>
      <c r="C39" s="136" t="s">
        <v>370</v>
      </c>
      <c r="D39" s="137" t="s">
        <v>125</v>
      </c>
      <c r="E39" s="136">
        <v>40</v>
      </c>
      <c r="F39" s="136" t="s">
        <v>103</v>
      </c>
      <c r="G39" s="151" t="str">
        <f t="shared" si="0"/>
        <v>現任介護職員研修</v>
      </c>
      <c r="H39" s="152" t="str">
        <f t="shared" si="1"/>
        <v>2</v>
      </c>
      <c r="I39" s="149" t="str">
        <f t="shared" si="2"/>
        <v>介護職員のための看取り入門</v>
      </c>
    </row>
    <row r="40" spans="1:9" s="140" customFormat="1" ht="25.2" customHeight="1">
      <c r="A40" s="136">
        <v>2112</v>
      </c>
      <c r="B40" s="136" t="s">
        <v>100</v>
      </c>
      <c r="C40" s="136" t="s">
        <v>101</v>
      </c>
      <c r="D40" s="142" t="s">
        <v>126</v>
      </c>
      <c r="E40" s="136">
        <v>20</v>
      </c>
      <c r="F40" s="136" t="s">
        <v>103</v>
      </c>
      <c r="G40" s="151" t="str">
        <f t="shared" si="0"/>
        <v>現任介護職員研修</v>
      </c>
      <c r="H40" s="152" t="str">
        <f t="shared" si="1"/>
        <v>2</v>
      </c>
      <c r="I40" s="149" t="str">
        <f t="shared" si="2"/>
        <v>抱え上げない介護～ノーリフト®で腰痛予防対策～</v>
      </c>
    </row>
    <row r="41" spans="1:9" s="140" customFormat="1" ht="25.2" customHeight="1">
      <c r="A41" s="136">
        <v>2113</v>
      </c>
      <c r="B41" s="136" t="s">
        <v>100</v>
      </c>
      <c r="C41" s="136" t="s">
        <v>260</v>
      </c>
      <c r="D41" s="180" t="s">
        <v>127</v>
      </c>
      <c r="E41" s="136">
        <v>40</v>
      </c>
      <c r="F41" s="136" t="s">
        <v>103</v>
      </c>
      <c r="G41" s="151" t="str">
        <f t="shared" si="0"/>
        <v>現任介護職員研修</v>
      </c>
      <c r="H41" s="152" t="str">
        <f t="shared" si="1"/>
        <v>2</v>
      </c>
      <c r="I41" s="149" t="str">
        <f t="shared" si="2"/>
        <v>依存症の高齢者への対応のポイント</v>
      </c>
    </row>
    <row r="42" spans="1:9" s="140" customFormat="1" ht="25.2" customHeight="1">
      <c r="A42" s="136">
        <v>2114</v>
      </c>
      <c r="B42" s="136" t="s">
        <v>353</v>
      </c>
      <c r="C42" s="136" t="s">
        <v>354</v>
      </c>
      <c r="D42" s="180" t="s">
        <v>355</v>
      </c>
      <c r="E42" s="136">
        <v>40</v>
      </c>
      <c r="F42" s="136" t="s">
        <v>219</v>
      </c>
      <c r="G42" s="151" t="str">
        <f t="shared" si="0"/>
        <v>現任介護職員研修</v>
      </c>
      <c r="H42" s="152" t="str">
        <f t="shared" si="1"/>
        <v>2</v>
      </c>
      <c r="I42" s="149" t="str">
        <f t="shared" si="2"/>
        <v>障がいを持つ高齢者の理解と支援について</v>
      </c>
    </row>
    <row r="43" spans="1:9" s="140" customFormat="1" ht="25.2" customHeight="1">
      <c r="A43" s="136">
        <v>2201</v>
      </c>
      <c r="B43" s="136" t="s">
        <v>111</v>
      </c>
      <c r="C43" s="136" t="s">
        <v>101</v>
      </c>
      <c r="D43" s="137" t="s">
        <v>258</v>
      </c>
      <c r="E43" s="136">
        <v>40</v>
      </c>
      <c r="F43" s="136" t="s">
        <v>103</v>
      </c>
      <c r="G43" s="151" t="str">
        <f t="shared" si="0"/>
        <v>現任介護職員研修</v>
      </c>
      <c r="H43" s="152" t="str">
        <f t="shared" si="1"/>
        <v>2</v>
      </c>
      <c r="I43" s="149" t="str">
        <f t="shared" si="2"/>
        <v>福祉用具入門～力のいらない介護～</v>
      </c>
    </row>
    <row r="44" spans="1:9" s="140" customFormat="1" ht="25.2" customHeight="1">
      <c r="A44" s="136">
        <v>2202</v>
      </c>
      <c r="B44" s="136" t="s">
        <v>111</v>
      </c>
      <c r="C44" s="136" t="s">
        <v>101</v>
      </c>
      <c r="D44" s="142" t="s">
        <v>378</v>
      </c>
      <c r="E44" s="136">
        <v>40</v>
      </c>
      <c r="F44" s="136" t="s">
        <v>103</v>
      </c>
      <c r="G44" s="151" t="str">
        <f t="shared" si="0"/>
        <v>現任介護職員研修</v>
      </c>
      <c r="H44" s="152" t="str">
        <f t="shared" si="1"/>
        <v>2</v>
      </c>
      <c r="I44" s="149" t="str">
        <f t="shared" si="2"/>
        <v>介護現場でのレクリエーション支援～レクリエーションで介護予防～</v>
      </c>
    </row>
    <row r="45" spans="1:9" s="140" customFormat="1" ht="25.2" customHeight="1">
      <c r="A45" s="136">
        <v>2203</v>
      </c>
      <c r="B45" s="136" t="s">
        <v>111</v>
      </c>
      <c r="C45" s="136" t="s">
        <v>119</v>
      </c>
      <c r="D45" s="137" t="s">
        <v>270</v>
      </c>
      <c r="E45" s="136">
        <v>20</v>
      </c>
      <c r="F45" s="136" t="s">
        <v>229</v>
      </c>
      <c r="G45" s="151" t="str">
        <f t="shared" si="0"/>
        <v>現任介護職員研修</v>
      </c>
      <c r="H45" s="152" t="str">
        <f t="shared" si="1"/>
        <v>3</v>
      </c>
      <c r="I45" s="149" t="str">
        <f t="shared" si="2"/>
        <v>基礎から学べる介護技術①～体位変換と移乗の基本～</v>
      </c>
    </row>
    <row r="46" spans="1:9" s="140" customFormat="1" ht="25.2" customHeight="1">
      <c r="A46" s="136">
        <v>2204</v>
      </c>
      <c r="B46" s="136" t="s">
        <v>111</v>
      </c>
      <c r="C46" s="136" t="s">
        <v>119</v>
      </c>
      <c r="D46" s="137" t="s">
        <v>271</v>
      </c>
      <c r="E46" s="136">
        <v>20</v>
      </c>
      <c r="F46" s="136" t="s">
        <v>229</v>
      </c>
      <c r="G46" s="151" t="str">
        <f t="shared" si="0"/>
        <v>現任介護職員研修</v>
      </c>
      <c r="H46" s="152" t="str">
        <f t="shared" si="1"/>
        <v>3</v>
      </c>
      <c r="I46" s="149" t="str">
        <f t="shared" si="2"/>
        <v>基礎から学べる介護技術②～口腔ケアの基本～</v>
      </c>
    </row>
    <row r="47" spans="1:9" s="140" customFormat="1" ht="25.2" customHeight="1">
      <c r="A47" s="136">
        <v>2205</v>
      </c>
      <c r="B47" s="136" t="s">
        <v>111</v>
      </c>
      <c r="C47" s="136" t="s">
        <v>119</v>
      </c>
      <c r="D47" s="137" t="s">
        <v>272</v>
      </c>
      <c r="E47" s="136">
        <v>20</v>
      </c>
      <c r="F47" s="136" t="s">
        <v>229</v>
      </c>
      <c r="G47" s="151" t="str">
        <f t="shared" si="0"/>
        <v>現任介護職員研修</v>
      </c>
      <c r="H47" s="152" t="str">
        <f t="shared" si="1"/>
        <v>3</v>
      </c>
      <c r="I47" s="149" t="str">
        <f t="shared" si="2"/>
        <v>基礎から学べる介護技術③～排泄介助の基本：トイレへの移乗・ポータブルトイレの利用～</v>
      </c>
    </row>
    <row r="48" spans="1:9" s="140" customFormat="1" ht="25.2" customHeight="1">
      <c r="A48" s="136">
        <v>2206</v>
      </c>
      <c r="B48" s="136" t="s">
        <v>111</v>
      </c>
      <c r="C48" s="136" t="s">
        <v>119</v>
      </c>
      <c r="D48" s="137" t="s">
        <v>273</v>
      </c>
      <c r="E48" s="136">
        <v>20</v>
      </c>
      <c r="F48" s="136" t="s">
        <v>229</v>
      </c>
      <c r="G48" s="151" t="str">
        <f t="shared" si="0"/>
        <v>現任介護職員研修</v>
      </c>
      <c r="H48" s="152" t="str">
        <f t="shared" si="1"/>
        <v>3</v>
      </c>
      <c r="I48" s="149" t="str">
        <f t="shared" si="2"/>
        <v>基礎から学べる介護技術④～食事介助の基本～</v>
      </c>
    </row>
    <row r="49" spans="1:9" s="140" customFormat="1" ht="25.2" customHeight="1">
      <c r="A49" s="136">
        <v>2207</v>
      </c>
      <c r="B49" s="136" t="s">
        <v>111</v>
      </c>
      <c r="C49" s="136" t="s">
        <v>119</v>
      </c>
      <c r="D49" s="137" t="s">
        <v>274</v>
      </c>
      <c r="E49" s="136">
        <v>20</v>
      </c>
      <c r="F49" s="136" t="s">
        <v>229</v>
      </c>
      <c r="G49" s="151" t="str">
        <f t="shared" si="0"/>
        <v>現任介護職員研修</v>
      </c>
      <c r="H49" s="152" t="str">
        <f t="shared" si="1"/>
        <v>3</v>
      </c>
      <c r="I49" s="149" t="str">
        <f t="shared" si="2"/>
        <v>基礎から学べる介護技術⑤～衣服の着脱・清拭の基本～</v>
      </c>
    </row>
    <row r="50" spans="1:9" s="140" customFormat="1" ht="25.2" customHeight="1">
      <c r="A50" s="136">
        <v>2208</v>
      </c>
      <c r="B50" s="136" t="s">
        <v>111</v>
      </c>
      <c r="C50" s="136" t="s">
        <v>101</v>
      </c>
      <c r="D50" s="180" t="s">
        <v>226</v>
      </c>
      <c r="E50" s="136">
        <v>20</v>
      </c>
      <c r="F50" s="136" t="s">
        <v>229</v>
      </c>
      <c r="G50" s="151" t="str">
        <f t="shared" si="0"/>
        <v>現任介護職員研修</v>
      </c>
      <c r="H50" s="152" t="str">
        <f t="shared" si="1"/>
        <v>2</v>
      </c>
      <c r="I50" s="149" t="str">
        <f t="shared" si="2"/>
        <v>排泄ケアのポイントと福祉用具の活用</v>
      </c>
    </row>
    <row r="51" spans="1:9" s="140" customFormat="1" ht="25.2" customHeight="1">
      <c r="A51" s="136">
        <v>2210</v>
      </c>
      <c r="B51" s="136" t="s">
        <v>111</v>
      </c>
      <c r="C51" s="136" t="s">
        <v>267</v>
      </c>
      <c r="D51" s="252" t="s">
        <v>275</v>
      </c>
      <c r="E51" s="136">
        <v>40</v>
      </c>
      <c r="F51" s="136" t="s">
        <v>103</v>
      </c>
      <c r="G51" s="151" t="str">
        <f t="shared" si="0"/>
        <v>現任介護職員研修</v>
      </c>
      <c r="H51" s="152" t="str">
        <f t="shared" si="1"/>
        <v>2</v>
      </c>
      <c r="I51" s="149" t="str">
        <f t="shared" si="2"/>
        <v>（県柔道整復師会連携）介護職員のための運動器の障害予防教室～肩・腰・膝を中心に～</v>
      </c>
    </row>
    <row r="52" spans="1:9" s="140" customFormat="1" ht="25.2" customHeight="1">
      <c r="A52" s="136">
        <v>2211</v>
      </c>
      <c r="B52" s="136" t="s">
        <v>111</v>
      </c>
      <c r="C52" s="136" t="s">
        <v>119</v>
      </c>
      <c r="D52" s="137" t="s">
        <v>128</v>
      </c>
      <c r="E52" s="136">
        <v>30</v>
      </c>
      <c r="F52" s="136" t="s">
        <v>103</v>
      </c>
      <c r="G52" s="151" t="str">
        <f t="shared" si="0"/>
        <v>現任介護職員研修</v>
      </c>
      <c r="H52" s="152" t="str">
        <f t="shared" si="1"/>
        <v>3</v>
      </c>
      <c r="I52" s="149" t="str">
        <f t="shared" si="2"/>
        <v>介護職員のための記録・報告の技術</v>
      </c>
    </row>
    <row r="53" spans="1:9" s="140" customFormat="1" ht="25.2" customHeight="1">
      <c r="A53" s="136">
        <v>2212</v>
      </c>
      <c r="B53" s="136" t="s">
        <v>111</v>
      </c>
      <c r="C53" s="136" t="s">
        <v>268</v>
      </c>
      <c r="D53" s="181" t="s">
        <v>129</v>
      </c>
      <c r="E53" s="136">
        <v>40</v>
      </c>
      <c r="F53" s="136" t="s">
        <v>103</v>
      </c>
      <c r="G53" s="151" t="str">
        <f t="shared" si="0"/>
        <v>現任介護職員研修</v>
      </c>
      <c r="H53" s="152" t="str">
        <f t="shared" si="1"/>
        <v>2</v>
      </c>
      <c r="I53" s="149" t="str">
        <f t="shared" si="2"/>
        <v>「難聴」の理解～高齢難聴者の接し方と補聴器の有効活用～</v>
      </c>
    </row>
    <row r="54" spans="1:9" s="140" customFormat="1" ht="25.2" customHeight="1">
      <c r="A54" s="136">
        <v>2213</v>
      </c>
      <c r="B54" s="136" t="s">
        <v>111</v>
      </c>
      <c r="C54" s="136" t="s">
        <v>119</v>
      </c>
      <c r="D54" s="142" t="s">
        <v>130</v>
      </c>
      <c r="E54" s="136">
        <v>30</v>
      </c>
      <c r="F54" s="136" t="s">
        <v>103</v>
      </c>
      <c r="G54" s="151" t="str">
        <f t="shared" si="0"/>
        <v>現任介護職員研修</v>
      </c>
      <c r="H54" s="152" t="str">
        <f t="shared" si="1"/>
        <v>3</v>
      </c>
      <c r="I54" s="149" t="str">
        <f t="shared" si="2"/>
        <v>介護業務に活かすコミュニケーションスキル</v>
      </c>
    </row>
    <row r="55" spans="1:9" s="140" customFormat="1" ht="25.2" customHeight="1">
      <c r="A55" s="136">
        <v>2214</v>
      </c>
      <c r="B55" s="136" t="s">
        <v>111</v>
      </c>
      <c r="C55" s="136" t="s">
        <v>267</v>
      </c>
      <c r="D55" s="142" t="s">
        <v>379</v>
      </c>
      <c r="E55" s="136">
        <v>40</v>
      </c>
      <c r="F55" s="136" t="s">
        <v>103</v>
      </c>
      <c r="G55" s="151" t="str">
        <f t="shared" si="0"/>
        <v>現任介護職員研修</v>
      </c>
      <c r="H55" s="152" t="str">
        <f t="shared" si="1"/>
        <v>2</v>
      </c>
      <c r="I55" s="149" t="str">
        <f t="shared" si="2"/>
        <v>(県柔道整復師会連携)柔道整復師が教える　身体を動かして予防する認知症講座</v>
      </c>
    </row>
    <row r="56" spans="1:9" ht="25.2" customHeight="1">
      <c r="A56" s="247">
        <v>3102</v>
      </c>
      <c r="B56" s="247" t="s">
        <v>100</v>
      </c>
      <c r="C56" s="247" t="s">
        <v>119</v>
      </c>
      <c r="D56" s="248" t="s">
        <v>131</v>
      </c>
      <c r="E56" s="247">
        <v>40</v>
      </c>
      <c r="F56" s="247" t="s">
        <v>103</v>
      </c>
      <c r="G56" s="249" t="str">
        <f t="shared" si="0"/>
        <v>介護支援専門員研修</v>
      </c>
      <c r="H56" s="250" t="str">
        <f t="shared" si="1"/>
        <v>3</v>
      </c>
      <c r="I56" s="251" t="str">
        <f t="shared" si="2"/>
        <v>要介護の原因となる病気の理解</v>
      </c>
    </row>
    <row r="57" spans="1:9" ht="25.2" customHeight="1">
      <c r="A57" s="247">
        <v>3103</v>
      </c>
      <c r="B57" s="247" t="s">
        <v>100</v>
      </c>
      <c r="C57" s="247" t="s">
        <v>392</v>
      </c>
      <c r="D57" s="248" t="s">
        <v>259</v>
      </c>
      <c r="E57" s="247">
        <v>40</v>
      </c>
      <c r="F57" s="247" t="s">
        <v>229</v>
      </c>
      <c r="G57" s="249" t="str">
        <f t="shared" si="0"/>
        <v>介護支援専門員研修</v>
      </c>
      <c r="H57" s="250" t="str">
        <f t="shared" si="1"/>
        <v>3</v>
      </c>
      <c r="I57" s="251" t="str">
        <f t="shared" si="2"/>
        <v>（県薬剤師会連携）介護支援専門員として知っておきたい高齢者の薬物療法の問題点と対策</v>
      </c>
    </row>
    <row r="58" spans="1:9" ht="25.2" customHeight="1">
      <c r="A58" s="247">
        <v>3104</v>
      </c>
      <c r="B58" s="247" t="s">
        <v>100</v>
      </c>
      <c r="C58" s="247" t="s">
        <v>119</v>
      </c>
      <c r="D58" s="248" t="s">
        <v>91</v>
      </c>
      <c r="E58" s="247">
        <v>40</v>
      </c>
      <c r="F58" s="247" t="s">
        <v>103</v>
      </c>
      <c r="G58" s="249" t="str">
        <f t="shared" si="0"/>
        <v>介護支援専門員研修</v>
      </c>
      <c r="H58" s="250" t="str">
        <f t="shared" si="1"/>
        <v>3</v>
      </c>
      <c r="I58" s="251" t="str">
        <f t="shared" si="2"/>
        <v>ICF（国際生活機能分類）の理解</v>
      </c>
    </row>
    <row r="59" spans="1:9" ht="25.2" customHeight="1">
      <c r="A59" s="247">
        <v>3106</v>
      </c>
      <c r="B59" s="247" t="s">
        <v>100</v>
      </c>
      <c r="C59" s="247" t="s">
        <v>119</v>
      </c>
      <c r="D59" s="248" t="s">
        <v>132</v>
      </c>
      <c r="E59" s="247">
        <v>40</v>
      </c>
      <c r="F59" s="247" t="s">
        <v>103</v>
      </c>
      <c r="G59" s="249" t="str">
        <f t="shared" si="0"/>
        <v>介護支援専門員研修</v>
      </c>
      <c r="H59" s="250" t="str">
        <f t="shared" si="1"/>
        <v>3</v>
      </c>
      <c r="I59" s="251" t="str">
        <f t="shared" si="2"/>
        <v>介護支援専門員のための栄養マネジメント入門</v>
      </c>
    </row>
    <row r="60" spans="1:9" ht="25.2" customHeight="1">
      <c r="A60" s="136">
        <v>3107</v>
      </c>
      <c r="B60" s="136" t="s">
        <v>100</v>
      </c>
      <c r="C60" s="136" t="s">
        <v>383</v>
      </c>
      <c r="D60" s="137" t="s">
        <v>384</v>
      </c>
      <c r="E60" s="136">
        <v>40</v>
      </c>
      <c r="F60" s="136" t="s">
        <v>103</v>
      </c>
      <c r="G60" s="151" t="str">
        <f t="shared" si="0"/>
        <v>介護支援専門員研修</v>
      </c>
      <c r="H60" s="152" t="str">
        <f t="shared" si="1"/>
        <v>3</v>
      </c>
      <c r="I60" s="149" t="str">
        <f t="shared" si="2"/>
        <v>看取りにおけるケアマネジメント</v>
      </c>
    </row>
    <row r="61" spans="1:9" ht="25.2" customHeight="1">
      <c r="A61" s="136">
        <v>3202</v>
      </c>
      <c r="B61" s="136" t="s">
        <v>111</v>
      </c>
      <c r="C61" s="136" t="s">
        <v>119</v>
      </c>
      <c r="D61" s="137" t="s">
        <v>92</v>
      </c>
      <c r="E61" s="136">
        <v>40</v>
      </c>
      <c r="F61" s="136" t="s">
        <v>103</v>
      </c>
      <c r="G61" s="151" t="str">
        <f t="shared" si="0"/>
        <v>介護支援専門員研修</v>
      </c>
      <c r="H61" s="152" t="str">
        <f t="shared" si="1"/>
        <v>3</v>
      </c>
      <c r="I61" s="149" t="str">
        <f t="shared" si="2"/>
        <v>ケアプラン作成のポイント</v>
      </c>
    </row>
    <row r="62" spans="1:9" ht="25.2" customHeight="1">
      <c r="A62" s="136">
        <v>3203</v>
      </c>
      <c r="B62" s="136" t="s">
        <v>111</v>
      </c>
      <c r="C62" s="136" t="s">
        <v>119</v>
      </c>
      <c r="D62" s="137" t="s">
        <v>133</v>
      </c>
      <c r="E62" s="136">
        <v>40</v>
      </c>
      <c r="F62" s="136" t="s">
        <v>103</v>
      </c>
      <c r="G62" s="151" t="str">
        <f t="shared" si="0"/>
        <v>介護支援専門員研修</v>
      </c>
      <c r="H62" s="152" t="str">
        <f t="shared" si="1"/>
        <v>3</v>
      </c>
      <c r="I62" s="149" t="str">
        <f t="shared" si="2"/>
        <v>介護支援専門員のための事例検討の進め方</v>
      </c>
    </row>
    <row r="63" spans="1:9" ht="25.2" customHeight="1">
      <c r="A63" s="136">
        <v>3204</v>
      </c>
      <c r="B63" s="136" t="s">
        <v>111</v>
      </c>
      <c r="C63" s="136" t="s">
        <v>119</v>
      </c>
      <c r="D63" s="137" t="s">
        <v>134</v>
      </c>
      <c r="E63" s="136">
        <v>40</v>
      </c>
      <c r="F63" s="136" t="s">
        <v>103</v>
      </c>
      <c r="G63" s="151" t="str">
        <f t="shared" si="0"/>
        <v>介護支援専門員研修</v>
      </c>
      <c r="H63" s="152" t="str">
        <f t="shared" si="1"/>
        <v>3</v>
      </c>
      <c r="I63" s="149" t="str">
        <f t="shared" si="2"/>
        <v>介護支援専門員のためのサービス担当者会議の開き方・進め方</v>
      </c>
    </row>
    <row r="64" spans="1:9" ht="25.2" customHeight="1">
      <c r="A64" s="136">
        <v>3205</v>
      </c>
      <c r="B64" s="136" t="s">
        <v>111</v>
      </c>
      <c r="C64" s="136" t="s">
        <v>119</v>
      </c>
      <c r="D64" s="137" t="s">
        <v>135</v>
      </c>
      <c r="E64" s="136">
        <v>40</v>
      </c>
      <c r="F64" s="136" t="s">
        <v>103</v>
      </c>
      <c r="G64" s="151" t="str">
        <f t="shared" si="0"/>
        <v>介護支援専門員研修</v>
      </c>
      <c r="H64" s="152" t="str">
        <f t="shared" si="1"/>
        <v>3</v>
      </c>
      <c r="I64" s="149" t="str">
        <f t="shared" si="2"/>
        <v>介護支援専門員のための対人援助技術</v>
      </c>
    </row>
    <row r="65" spans="1:9" ht="25.2" customHeight="1">
      <c r="A65" s="136">
        <v>3206</v>
      </c>
      <c r="B65" s="136" t="s">
        <v>111</v>
      </c>
      <c r="C65" s="136" t="s">
        <v>276</v>
      </c>
      <c r="D65" s="137" t="s">
        <v>227</v>
      </c>
      <c r="E65" s="136">
        <v>40</v>
      </c>
      <c r="F65" s="136" t="s">
        <v>103</v>
      </c>
      <c r="G65" s="151" t="str">
        <f t="shared" si="0"/>
        <v>介護支援専門員研修</v>
      </c>
      <c r="H65" s="152" t="str">
        <f t="shared" si="1"/>
        <v>3</v>
      </c>
      <c r="I65" s="149" t="str">
        <f t="shared" ref="I65:I67" si="3">$D65</f>
        <v>認知症の方の介護者に対する理解と支援</v>
      </c>
    </row>
    <row r="66" spans="1:9" ht="25.2" customHeight="1">
      <c r="A66" s="136">
        <v>3207</v>
      </c>
      <c r="B66" s="136" t="s">
        <v>111</v>
      </c>
      <c r="C66" s="136" t="s">
        <v>380</v>
      </c>
      <c r="D66" s="137" t="s">
        <v>381</v>
      </c>
      <c r="E66" s="136">
        <v>40</v>
      </c>
      <c r="F66" s="136" t="s">
        <v>219</v>
      </c>
      <c r="G66" s="151" t="str">
        <f t="shared" si="0"/>
        <v>介護支援専門員研修</v>
      </c>
      <c r="H66" s="152" t="str">
        <f t="shared" si="1"/>
        <v>3</v>
      </c>
      <c r="I66" s="149" t="str">
        <f t="shared" si="3"/>
        <v>(県柔道整復師会連携)ケアマネジメントに必要な筋骨格系疾患の理解～大腿骨頚部骨折・脊椎圧迫骨折等含む～</v>
      </c>
    </row>
    <row r="67" spans="1:9" ht="25.2" customHeight="1">
      <c r="A67" s="241">
        <v>3208</v>
      </c>
      <c r="B67" s="241" t="s">
        <v>389</v>
      </c>
      <c r="C67" s="241" t="s">
        <v>391</v>
      </c>
      <c r="D67" s="246" t="s">
        <v>390</v>
      </c>
      <c r="E67" s="241">
        <v>40</v>
      </c>
      <c r="F67" s="241" t="s">
        <v>219</v>
      </c>
      <c r="G67" s="243" t="str">
        <f t="shared" si="0"/>
        <v>介護支援専門員研修</v>
      </c>
      <c r="H67" s="244" t="str">
        <f t="shared" si="1"/>
        <v>3</v>
      </c>
      <c r="I67" s="245" t="str">
        <f t="shared" si="3"/>
        <v>困難事例の対応について</v>
      </c>
    </row>
    <row r="68" spans="1:9" ht="18" customHeight="1">
      <c r="F68" s="135"/>
      <c r="G68" s="150"/>
    </row>
    <row r="69" spans="1:9" ht="18" customHeight="1">
      <c r="F69" s="135"/>
      <c r="G69" s="150"/>
    </row>
  </sheetData>
  <autoFilter ref="A1:I62" xr:uid="{00000000-0009-0000-0000-000004000000}"/>
  <phoneticPr fontId="1"/>
  <printOptions horizontalCentered="1"/>
  <pageMargins left="0.39370078740157483" right="0.39370078740157483" top="0.59055118110236227" bottom="0.59055118110236227" header="0" footer="0"/>
  <pageSetup paperSize="9" scale="59" firstPageNumber="26" fitToHeight="0" orientation="landscape" r:id="rId1"/>
  <headerFooter>
    <oddFooter>&amp;C&amp;"Arial Unicode MS,太字"&amp;12&amp;K03+000&amp;P</oddFooter>
  </headerFooter>
  <rowBreaks count="1" manualBreakCount="1">
    <brk id="3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tint="0.59999389629810485"/>
  </sheetPr>
  <dimension ref="A1:C75"/>
  <sheetViews>
    <sheetView workbookViewId="0">
      <selection activeCell="AK4" sqref="AK4"/>
    </sheetView>
  </sheetViews>
  <sheetFormatPr defaultColWidth="9" defaultRowHeight="14.4"/>
  <cols>
    <col min="1" max="1" width="11.21875" style="1" customWidth="1"/>
    <col min="2" max="2" width="27.109375" style="1" customWidth="1"/>
    <col min="3" max="3" width="13.109375" style="1" bestFit="1" customWidth="1"/>
    <col min="4" max="16384" width="9" style="1"/>
  </cols>
  <sheetData>
    <row r="1" spans="1:2">
      <c r="A1" s="2" t="s">
        <v>93</v>
      </c>
      <c r="B1" s="9" t="s">
        <v>208</v>
      </c>
    </row>
    <row r="2" spans="1:2">
      <c r="A2" s="4" t="s">
        <v>281</v>
      </c>
      <c r="B2" s="8"/>
    </row>
    <row r="3" spans="1:2">
      <c r="A3" s="109">
        <v>0.375</v>
      </c>
      <c r="B3" s="30"/>
    </row>
    <row r="4" spans="1:2">
      <c r="A4" s="109">
        <v>0.39583333333333331</v>
      </c>
      <c r="B4" s="30"/>
    </row>
    <row r="5" spans="1:2">
      <c r="A5" s="109">
        <v>0.41666666666666702</v>
      </c>
      <c r="B5" s="30"/>
    </row>
    <row r="6" spans="1:2">
      <c r="A6" s="109">
        <v>0.4375</v>
      </c>
      <c r="B6" s="30"/>
    </row>
    <row r="7" spans="1:2">
      <c r="A7" s="109">
        <v>0.45833333333333298</v>
      </c>
      <c r="B7" s="30"/>
    </row>
    <row r="8" spans="1:2">
      <c r="A8" s="109">
        <v>0.47916666666666702</v>
      </c>
      <c r="B8" s="30"/>
    </row>
    <row r="9" spans="1:2">
      <c r="A9" s="109">
        <v>0.5</v>
      </c>
      <c r="B9" s="30"/>
    </row>
    <row r="10" spans="1:2">
      <c r="A10" s="109">
        <v>0.52083333333333304</v>
      </c>
      <c r="B10" s="30"/>
    </row>
    <row r="11" spans="1:2">
      <c r="A11" s="109">
        <v>0.54166666666666696</v>
      </c>
      <c r="B11" s="30"/>
    </row>
    <row r="12" spans="1:2">
      <c r="A12" s="109">
        <v>0.5625</v>
      </c>
      <c r="B12" s="30"/>
    </row>
    <row r="13" spans="1:2">
      <c r="A13" s="109">
        <v>0.58333333333333304</v>
      </c>
      <c r="B13" s="30"/>
    </row>
    <row r="14" spans="1:2">
      <c r="A14" s="109">
        <v>0.60416666666666596</v>
      </c>
      <c r="B14" s="30"/>
    </row>
    <row r="15" spans="1:2">
      <c r="A15" s="109">
        <v>0.625</v>
      </c>
      <c r="B15" s="30"/>
    </row>
    <row r="16" spans="1:2">
      <c r="A16" s="109">
        <v>0.64583333333333304</v>
      </c>
      <c r="B16" s="30"/>
    </row>
    <row r="17" spans="1:3">
      <c r="A17" s="109">
        <v>0.66666666666666596</v>
      </c>
      <c r="B17" s="30"/>
    </row>
    <row r="18" spans="1:3">
      <c r="A18" s="109">
        <v>0.687499999999999</v>
      </c>
      <c r="B18" s="30"/>
    </row>
    <row r="19" spans="1:3">
      <c r="A19" s="109">
        <v>0.70833333333333204</v>
      </c>
      <c r="B19" s="30"/>
    </row>
    <row r="20" spans="1:3">
      <c r="A20" s="109">
        <v>0.72916666666666496</v>
      </c>
      <c r="B20" s="30"/>
    </row>
    <row r="21" spans="1:3">
      <c r="A21" s="109">
        <v>0.749999999999998</v>
      </c>
      <c r="B21" s="30"/>
    </row>
    <row r="22" spans="1:3">
      <c r="A22" s="4"/>
    </row>
    <row r="23" spans="1:3">
      <c r="A23" s="2" t="s">
        <v>19</v>
      </c>
      <c r="B23" s="9"/>
      <c r="C23" s="9" t="s">
        <v>234</v>
      </c>
    </row>
    <row r="24" spans="1:3">
      <c r="A24" s="4">
        <v>0</v>
      </c>
      <c r="B24" s="1" t="s">
        <v>103</v>
      </c>
      <c r="C24" s="1" t="s">
        <v>103</v>
      </c>
    </row>
    <row r="25" spans="1:3">
      <c r="A25" s="4">
        <v>1</v>
      </c>
      <c r="B25" s="1" t="s">
        <v>52</v>
      </c>
      <c r="C25" s="1" t="s">
        <v>230</v>
      </c>
    </row>
    <row r="26" spans="1:3">
      <c r="A26" s="4">
        <v>2</v>
      </c>
      <c r="B26" s="1" t="s">
        <v>53</v>
      </c>
      <c r="C26" s="1" t="s">
        <v>231</v>
      </c>
    </row>
    <row r="27" spans="1:3">
      <c r="A27" s="4">
        <v>3</v>
      </c>
      <c r="B27" s="1" t="s">
        <v>54</v>
      </c>
      <c r="C27" s="1" t="s">
        <v>232</v>
      </c>
    </row>
    <row r="28" spans="1:3">
      <c r="A28" s="4"/>
    </row>
    <row r="29" spans="1:3">
      <c r="A29" s="5" t="s">
        <v>310</v>
      </c>
      <c r="B29" s="9"/>
    </row>
    <row r="30" spans="1:3">
      <c r="A30" s="4">
        <v>0</v>
      </c>
      <c r="B30" s="1" t="s">
        <v>219</v>
      </c>
    </row>
    <row r="31" spans="1:3">
      <c r="A31" s="4">
        <v>1</v>
      </c>
      <c r="B31" s="1" t="s">
        <v>57</v>
      </c>
    </row>
    <row r="32" spans="1:3">
      <c r="A32" s="4">
        <v>2</v>
      </c>
      <c r="B32" s="1" t="s">
        <v>58</v>
      </c>
    </row>
    <row r="33" spans="1:2">
      <c r="A33" s="5" t="s">
        <v>51</v>
      </c>
      <c r="B33" s="9"/>
    </row>
    <row r="34" spans="1:2">
      <c r="A34" s="4">
        <v>0</v>
      </c>
      <c r="B34" s="1" t="s">
        <v>219</v>
      </c>
    </row>
    <row r="35" spans="1:2">
      <c r="A35" s="4">
        <v>1</v>
      </c>
      <c r="B35" s="1" t="s">
        <v>55</v>
      </c>
    </row>
    <row r="36" spans="1:2">
      <c r="A36" s="4">
        <v>2</v>
      </c>
      <c r="B36" s="1" t="s">
        <v>56</v>
      </c>
    </row>
    <row r="37" spans="1:2">
      <c r="A37" s="3" t="s">
        <v>180</v>
      </c>
      <c r="B37" s="9"/>
    </row>
    <row r="38" spans="1:2">
      <c r="A38" s="4">
        <v>0</v>
      </c>
      <c r="B38" s="1" t="s">
        <v>219</v>
      </c>
    </row>
    <row r="39" spans="1:2">
      <c r="A39" s="4">
        <v>1</v>
      </c>
      <c r="B39" s="1" t="s">
        <v>59</v>
      </c>
    </row>
    <row r="40" spans="1:2">
      <c r="A40" s="4">
        <v>2</v>
      </c>
      <c r="B40" s="1" t="s">
        <v>60</v>
      </c>
    </row>
    <row r="41" spans="1:2">
      <c r="A41" s="3" t="s">
        <v>202</v>
      </c>
      <c r="B41" s="9"/>
    </row>
    <row r="42" spans="1:2">
      <c r="A42" s="4">
        <v>0</v>
      </c>
      <c r="B42" s="1" t="s">
        <v>219</v>
      </c>
    </row>
    <row r="43" spans="1:2">
      <c r="A43" s="4">
        <v>1</v>
      </c>
      <c r="B43" s="1" t="s">
        <v>61</v>
      </c>
    </row>
    <row r="44" spans="1:2">
      <c r="A44" s="4">
        <v>2</v>
      </c>
      <c r="B44" s="1" t="s">
        <v>62</v>
      </c>
    </row>
    <row r="45" spans="1:2">
      <c r="A45" s="3" t="s">
        <v>200</v>
      </c>
      <c r="B45" s="9"/>
    </row>
    <row r="46" spans="1:2">
      <c r="A46" s="4">
        <v>0</v>
      </c>
      <c r="B46" s="1" t="s">
        <v>219</v>
      </c>
    </row>
    <row r="47" spans="1:2">
      <c r="A47" s="4">
        <v>1</v>
      </c>
      <c r="B47" s="1" t="s">
        <v>63</v>
      </c>
    </row>
    <row r="48" spans="1:2">
      <c r="A48" s="4">
        <v>2</v>
      </c>
      <c r="B48" s="1" t="s">
        <v>315</v>
      </c>
    </row>
    <row r="49" spans="1:2">
      <c r="A49" s="4">
        <v>3</v>
      </c>
      <c r="B49" s="1" t="s">
        <v>316</v>
      </c>
    </row>
    <row r="50" spans="1:2">
      <c r="A50" s="4">
        <v>4</v>
      </c>
      <c r="B50" s="1" t="s">
        <v>50</v>
      </c>
    </row>
    <row r="51" spans="1:2">
      <c r="A51" s="3" t="s">
        <v>201</v>
      </c>
      <c r="B51" s="9"/>
    </row>
    <row r="52" spans="1:2">
      <c r="A52" s="4">
        <v>0</v>
      </c>
      <c r="B52" s="1" t="s">
        <v>219</v>
      </c>
    </row>
    <row r="53" spans="1:2">
      <c r="A53" s="4">
        <v>1</v>
      </c>
      <c r="B53" s="1" t="s">
        <v>64</v>
      </c>
    </row>
    <row r="54" spans="1:2">
      <c r="A54" s="4">
        <v>2</v>
      </c>
      <c r="B54" s="1" t="s">
        <v>317</v>
      </c>
    </row>
    <row r="55" spans="1:2">
      <c r="A55" s="4">
        <v>3</v>
      </c>
      <c r="B55" s="1" t="s">
        <v>137</v>
      </c>
    </row>
    <row r="56" spans="1:2">
      <c r="A56" s="4">
        <v>4</v>
      </c>
      <c r="B56" s="1" t="s">
        <v>318</v>
      </c>
    </row>
    <row r="57" spans="1:2">
      <c r="A57" s="4">
        <v>5</v>
      </c>
      <c r="B57" s="1" t="s">
        <v>319</v>
      </c>
    </row>
    <row r="58" spans="1:2">
      <c r="A58" s="3" t="s">
        <v>191</v>
      </c>
      <c r="B58" s="9"/>
    </row>
    <row r="59" spans="1:2">
      <c r="A59" s="4">
        <v>0</v>
      </c>
      <c r="B59" s="1" t="s">
        <v>219</v>
      </c>
    </row>
    <row r="60" spans="1:2">
      <c r="A60" s="4">
        <v>1</v>
      </c>
      <c r="B60" s="1" t="s">
        <v>65</v>
      </c>
    </row>
    <row r="61" spans="1:2">
      <c r="A61" s="4">
        <v>2</v>
      </c>
      <c r="B61" s="1" t="s">
        <v>66</v>
      </c>
    </row>
    <row r="62" spans="1:2">
      <c r="A62" s="4">
        <v>3</v>
      </c>
      <c r="B62" s="1" t="s">
        <v>50</v>
      </c>
    </row>
    <row r="63" spans="1:2">
      <c r="A63" s="3" t="s">
        <v>199</v>
      </c>
      <c r="B63" s="9"/>
    </row>
    <row r="64" spans="1:2">
      <c r="A64" s="4">
        <v>0</v>
      </c>
      <c r="B64" s="1" t="s">
        <v>219</v>
      </c>
    </row>
    <row r="65" spans="1:2">
      <c r="A65" s="4">
        <v>1</v>
      </c>
      <c r="B65" s="1" t="s">
        <v>65</v>
      </c>
    </row>
    <row r="66" spans="1:2">
      <c r="A66" s="4">
        <v>2</v>
      </c>
      <c r="B66" s="1" t="s">
        <v>66</v>
      </c>
    </row>
    <row r="67" spans="1:2">
      <c r="A67" s="4">
        <v>3</v>
      </c>
      <c r="B67" s="1" t="s">
        <v>50</v>
      </c>
    </row>
    <row r="68" spans="1:2">
      <c r="A68" s="3" t="s">
        <v>289</v>
      </c>
      <c r="B68" s="9"/>
    </row>
    <row r="69" spans="1:2">
      <c r="A69" s="4" t="s">
        <v>290</v>
      </c>
    </row>
    <row r="70" spans="1:2">
      <c r="A70" s="4" t="s">
        <v>291</v>
      </c>
    </row>
    <row r="71" spans="1:2">
      <c r="A71" s="4" t="s">
        <v>292</v>
      </c>
    </row>
    <row r="72" spans="1:2">
      <c r="A72" s="4" t="s">
        <v>293</v>
      </c>
    </row>
    <row r="73" spans="1:2">
      <c r="A73" s="4" t="s">
        <v>294</v>
      </c>
    </row>
    <row r="74" spans="1:2">
      <c r="A74" s="4" t="s">
        <v>295</v>
      </c>
    </row>
    <row r="75" spans="1:2">
      <c r="A75" s="4" t="s">
        <v>296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研修確認表〈対面〉</vt:lpstr>
      <vt:lpstr>2024サンプル</vt:lpstr>
      <vt:lpstr>データ</vt:lpstr>
      <vt:lpstr>科目コード</vt:lpstr>
      <vt:lpstr>リスト</vt:lpstr>
      <vt:lpstr>'2024サンプル'!Print_Area</vt:lpstr>
      <vt:lpstr>科目コード!Print_Area</vt:lpstr>
      <vt:lpstr>研修確認表〈対面〉!Print_Area</vt:lpstr>
      <vt:lpstr>データ!Print_Titles</vt:lpstr>
      <vt:lpstr>科目コード!Print_Titles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a-tsutsu</dc:creator>
  <cp:lastModifiedBy>a-rnaito</cp:lastModifiedBy>
  <cp:lastPrinted>2025-09-18T06:33:26Z</cp:lastPrinted>
  <dcterms:created xsi:type="dcterms:W3CDTF">2019-06-07T05:24:17Z</dcterms:created>
  <dcterms:modified xsi:type="dcterms:W3CDTF">2025-09-18T06:47:58Z</dcterms:modified>
</cp:coreProperties>
</file>