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E:\040_事業部\040_企画事業室\030_社会福祉総合研修センター事務室\2025年度\02_研修センター_受託\01市町村振興協会\2026年度　準備\荒深先生確認用フォルダ（確認後★を消してください）\"/>
    </mc:Choice>
  </mc:AlternateContent>
  <xr:revisionPtr revIDLastSave="0" documentId="13_ncr:1_{BCBCB014-E4BD-4228-BC2A-D0365C61316F}" xr6:coauthVersionLast="47" xr6:coauthVersionMax="47" xr10:uidLastSave="{00000000-0000-0000-0000-000000000000}"/>
  <workbookProtection workbookAlgorithmName="SHA-512" workbookHashValue="vT2EPZ1mikqU4AuJ/CW1wr51vb0oi2yvxHTs3M6cCvH48XYhbQgfdBQ5687pp2n9f0Bc688D4ZIAQHOd4TGb+g==" workbookSaltValue="LtX0EglSdnA0KdJQR2n0AA==" workbookSpinCount="100000" lockStructure="1"/>
  <bookViews>
    <workbookView xWindow="-108" yWindow="-108" windowWidth="23256" windowHeight="12456" xr2:uid="{00000000-000D-0000-FFFF-FFFF00000000}"/>
  </bookViews>
  <sheets>
    <sheet name="研修確認表〈オンデマンド〉" sheetId="36" r:id="rId1"/>
    <sheet name="サンプル" sheetId="44" state="hidden" r:id="rId2"/>
    <sheet name="2024サンプル" sheetId="47" state="hidden" r:id="rId3"/>
    <sheet name="データ" sheetId="46" state="hidden" r:id="rId4"/>
    <sheet name="リスト" sheetId="21" state="hidden" r:id="rId5"/>
  </sheets>
  <definedNames>
    <definedName name="_xlnm.Print_Area" localSheetId="2">'2024サンプル'!$A$1:$AE$20</definedName>
    <definedName name="_xlnm.Print_Area" localSheetId="1">サンプル!$A$2:$AE$21</definedName>
    <definedName name="_xlnm.Print_Area" localSheetId="0">研修確認表〈オンデマンド〉!$A$1:$AE$20</definedName>
    <definedName name="_xlnm.Print_Titles" localSheetId="3">データ!$1:$1</definedName>
    <definedName name="オンデマンド">リスト!$A$20:$J$28</definedName>
    <definedName name="祝日等" localSheetId="2">#REF!</definedName>
    <definedName name="祝日等" localSheetId="1">#REF!</definedName>
    <definedName name="祝日等" localSheetId="3">#REF!</definedName>
    <definedName name="祝日等" localSheetId="0">#REF!</definedName>
    <definedName name="祝日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6" l="1"/>
  <c r="Z7" i="36"/>
  <c r="V7" i="36"/>
  <c r="L7" i="36"/>
  <c r="J7" i="36"/>
  <c r="E9" i="47" l="1"/>
  <c r="AI7" i="47"/>
  <c r="Z7" i="47"/>
  <c r="V7" i="47"/>
  <c r="L7" i="47"/>
  <c r="J7" i="47"/>
  <c r="E4" i="47"/>
  <c r="D6" i="46" l="1"/>
  <c r="D5" i="46"/>
  <c r="E2" i="46"/>
  <c r="D31" i="46" l="1"/>
  <c r="D14" i="46"/>
  <c r="D11" i="46" l="1"/>
  <c r="D12" i="46" l="1"/>
  <c r="D10" i="46" l="1"/>
  <c r="D7" i="46"/>
  <c r="E9" i="36" l="1"/>
  <c r="D54" i="46"/>
  <c r="D55" i="46" s="1"/>
  <c r="D58" i="46"/>
  <c r="D60" i="46" s="1"/>
  <c r="D50" i="46"/>
  <c r="D62" i="46"/>
  <c r="D49" i="46"/>
  <c r="D56" i="46" l="1"/>
  <c r="D57" i="46"/>
  <c r="D59" i="46"/>
  <c r="D30" i="46" l="1"/>
  <c r="D29" i="46"/>
  <c r="D28" i="46"/>
  <c r="D27" i="46"/>
  <c r="D26" i="46"/>
  <c r="D25" i="46"/>
  <c r="D24" i="46"/>
  <c r="D23" i="46"/>
  <c r="D16" i="46"/>
  <c r="D17" i="46"/>
  <c r="D18" i="46"/>
  <c r="D19" i="46"/>
  <c r="D51" i="46" s="1"/>
  <c r="D21" i="46"/>
  <c r="D22" i="46"/>
  <c r="D53" i="46" s="1"/>
  <c r="D20" i="46"/>
  <c r="D52" i="46" s="1"/>
  <c r="D13" i="46" l="1"/>
  <c r="D4" i="46"/>
  <c r="D3" i="46"/>
  <c r="D2" i="46"/>
  <c r="F14" i="46" l="1"/>
  <c r="E10" i="44"/>
  <c r="AI8" i="44" l="1"/>
  <c r="P8" i="44"/>
  <c r="AG7" i="3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a-tsutsu</author>
  </authors>
  <commentList>
    <comment ref="E7" authorId="0" shapeId="0" xr:uid="{023B9B5F-62C9-484B-84CF-1D7444AF9AA0}">
      <text>
        <r>
          <rPr>
            <sz val="9"/>
            <color indexed="39"/>
            <rFont val="Meiryo UI"/>
            <family val="3"/>
            <charset val="128"/>
          </rPr>
          <t>　こちらのセルをクリックし、
　右下に表示される▼マークをクリックすると、
　リストから選択できます。</t>
        </r>
      </text>
    </comment>
    <comment ref="G7" authorId="0" shapeId="0" xr:uid="{696B1128-7C2A-4459-94FA-50C3531B125C}">
      <text>
        <r>
          <rPr>
            <sz val="9"/>
            <color indexed="39"/>
            <rFont val="Meiryo UI"/>
            <family val="3"/>
            <charset val="128"/>
          </rPr>
          <t>　こちらのセルをクリックし、
　右下に表示される▼マークをクリックすると、
　リストから選択できます。</t>
        </r>
      </text>
    </comment>
    <comment ref="E18" authorId="0" shapeId="0" xr:uid="{00000000-0006-0000-0000-000001000000}">
      <text>
        <r>
          <rPr>
            <sz val="9"/>
            <color indexed="39"/>
            <rFont val="Meiryo UI"/>
            <family val="3"/>
            <charset val="128"/>
          </rPr>
          <t xml:space="preserve"> 上記ご入力の市町村・協力機関と異なる場合は、
 その他を選択して、問合先名・TELをご入力ください。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a-tsutsu</author>
  </authors>
  <commentList>
    <comment ref="E7" authorId="0" shapeId="0" xr:uid="{F173FD53-8E38-458F-A455-6D7A88A98DA9}">
      <text>
        <r>
          <rPr>
            <sz val="9"/>
            <color indexed="39"/>
            <rFont val="Meiryo UI"/>
            <family val="3"/>
            <charset val="128"/>
          </rPr>
          <t>　こちらのセルをクリックし、
　右下に表示される▼マークをクリックすると、
　リストから選択できます。</t>
        </r>
      </text>
    </comment>
    <comment ref="G7" authorId="0" shapeId="0" xr:uid="{802A000C-871A-4771-AF93-A1DCEAAFDA99}">
      <text>
        <r>
          <rPr>
            <sz val="9"/>
            <color indexed="39"/>
            <rFont val="Meiryo UI"/>
            <family val="3"/>
            <charset val="128"/>
          </rPr>
          <t>　こちらのセルをクリックし、
　右下に表示される▼マークをクリックすると、
　リストから選択できます。</t>
        </r>
      </text>
    </comment>
    <comment ref="E18" authorId="0" shapeId="0" xr:uid="{AD77CF37-01A5-4C84-9E7D-70520D03A2FB}">
      <text>
        <r>
          <rPr>
            <sz val="9"/>
            <color indexed="39"/>
            <rFont val="Meiryo UI"/>
            <family val="3"/>
            <charset val="128"/>
          </rPr>
          <t xml:space="preserve"> 上記ご入力の市町村・協力機関と異なる場合は、
 その他を選択して、問合先名・TELをご入力ください。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a-tsutsu</author>
  </authors>
  <commentList>
    <comment ref="C39" authorId="0" shapeId="0" xr:uid="{5B812560-5913-4662-B26E-136C70305710}">
      <text>
        <r>
          <rPr>
            <b/>
            <sz val="9"/>
            <color indexed="81"/>
            <rFont val="Meiryo UI"/>
            <family val="3"/>
            <charset val="128"/>
          </rPr>
          <t>　駅スパの交通手段に合わせて、修正が必要な場合があります
（例：市町村からの申請は小さな駅から徒歩、駅スパでは大きな駅からタクシーを設定）</t>
        </r>
      </text>
    </comment>
  </commentList>
</comments>
</file>

<file path=xl/sharedStrings.xml><?xml version="1.0" encoding="utf-8"?>
<sst xmlns="http://schemas.openxmlformats.org/spreadsheetml/2006/main" count="360" uniqueCount="200">
  <si>
    <t>kateikaigo@ml.n-fukushi.ac.jp</t>
  </si>
  <si>
    <t>申請番号</t>
  </si>
  <si>
    <t>連絡先住所</t>
  </si>
  <si>
    <t>科目定員</t>
    <rPh sb="0" eb="2">
      <t>カモク</t>
    </rPh>
    <rPh sb="2" eb="4">
      <t>テイイン</t>
    </rPh>
    <phoneticPr fontId="1"/>
  </si>
  <si>
    <t>受講
予定者数</t>
    <rPh sb="0" eb="2">
      <t>ジュコウ</t>
    </rPh>
    <rPh sb="3" eb="5">
      <t>ヨテイ</t>
    </rPh>
    <rPh sb="5" eb="6">
      <t>シャ</t>
    </rPh>
    <rPh sb="6" eb="7">
      <t>スウ</t>
    </rPh>
    <phoneticPr fontId="1"/>
  </si>
  <si>
    <t>＜研修センター使用欄＞</t>
    <rPh sb="1" eb="3">
      <t>ケンシュウ</t>
    </rPh>
    <rPh sb="7" eb="9">
      <t>シヨウ</t>
    </rPh>
    <rPh sb="9" eb="10">
      <t>ラン</t>
    </rPh>
    <phoneticPr fontId="1"/>
  </si>
  <si>
    <t>月</t>
    <rPh sb="0" eb="1">
      <t>ガツ</t>
    </rPh>
    <phoneticPr fontId="1"/>
  </si>
  <si>
    <t>担当者名</t>
    <phoneticPr fontId="1"/>
  </si>
  <si>
    <t>担当部署</t>
    <phoneticPr fontId="1"/>
  </si>
  <si>
    <t>市町村名</t>
    <phoneticPr fontId="1"/>
  </si>
  <si>
    <t>)</t>
    <phoneticPr fontId="1"/>
  </si>
  <si>
    <t>（〒</t>
    <phoneticPr fontId="1"/>
  </si>
  <si>
    <t>協力機関名の要項記載</t>
    <phoneticPr fontId="1"/>
  </si>
  <si>
    <t>その他ご連絡
ご相談事項</t>
    <rPh sb="2" eb="3">
      <t>タ</t>
    </rPh>
    <rPh sb="10" eb="12">
      <t>ジコウ</t>
    </rPh>
    <phoneticPr fontId="1"/>
  </si>
  <si>
    <t>協力機関名(ある場合)</t>
    <phoneticPr fontId="1"/>
  </si>
  <si>
    <t>研修種別</t>
    <rPh sb="2" eb="4">
      <t>シュベツ</t>
    </rPh>
    <phoneticPr fontId="1"/>
  </si>
  <si>
    <t>その他</t>
    <rPh sb="2" eb="3">
      <t>タ</t>
    </rPh>
    <phoneticPr fontId="1"/>
  </si>
  <si>
    <t>協力機関名の要項記載</t>
    <rPh sb="0" eb="2">
      <t>キョウリョク</t>
    </rPh>
    <rPh sb="2" eb="4">
      <t>キカン</t>
    </rPh>
    <rPh sb="4" eb="5">
      <t>メイ</t>
    </rPh>
    <rPh sb="6" eb="8">
      <t>ヨウコウ</t>
    </rPh>
    <rPh sb="8" eb="10">
      <t>キサイ</t>
    </rPh>
    <phoneticPr fontId="1"/>
  </si>
  <si>
    <t>記載可</t>
    <rPh sb="0" eb="2">
      <t>キサイ</t>
    </rPh>
    <rPh sb="2" eb="3">
      <t>カ</t>
    </rPh>
    <phoneticPr fontId="1"/>
  </si>
  <si>
    <t>記載不可</t>
    <rPh sb="0" eb="2">
      <t>キサイ</t>
    </rPh>
    <rPh sb="2" eb="4">
      <t>フカ</t>
    </rPh>
    <phoneticPr fontId="1"/>
  </si>
  <si>
    <t>市町村</t>
    <rPh sb="0" eb="3">
      <t>シチョウソン</t>
    </rPh>
    <phoneticPr fontId="1"/>
  </si>
  <si>
    <t>協力機関</t>
    <rPh sb="0" eb="2">
      <t>キョウリョク</t>
    </rPh>
    <rPh sb="2" eb="4">
      <t>キカン</t>
    </rPh>
    <phoneticPr fontId="1"/>
  </si>
  <si>
    <t>）</t>
  </si>
  <si>
    <t>TEL</t>
    <phoneticPr fontId="1"/>
  </si>
  <si>
    <t>E-mail</t>
    <phoneticPr fontId="1"/>
  </si>
  <si>
    <t>FAX</t>
    <phoneticPr fontId="1"/>
  </si>
  <si>
    <t>要項記載の
研修問合せ先</t>
    <rPh sb="0" eb="2">
      <t>ヨウコウ</t>
    </rPh>
    <rPh sb="2" eb="4">
      <t>キサイ</t>
    </rPh>
    <rPh sb="6" eb="8">
      <t>ケンシュウ</t>
    </rPh>
    <phoneticPr fontId="1"/>
  </si>
  <si>
    <t>提出日</t>
    <rPh sb="0" eb="2">
      <t>テイシュツ</t>
    </rPh>
    <rPh sb="2" eb="3">
      <t>ビ</t>
    </rPh>
    <phoneticPr fontId="1"/>
  </si>
  <si>
    <t>科　目　名</t>
    <phoneticPr fontId="1"/>
  </si>
  <si>
    <t>要項記載の研修問合せ先</t>
    <rPh sb="5" eb="7">
      <t>ケンシュウ</t>
    </rPh>
    <rPh sb="7" eb="9">
      <t>トイアワ</t>
    </rPh>
    <rPh sb="10" eb="11">
      <t>サキ</t>
    </rPh>
    <phoneticPr fontId="1"/>
  </si>
  <si>
    <t>問合せ先</t>
    <rPh sb="0" eb="2">
      <t>トイアワ</t>
    </rPh>
    <rPh sb="3" eb="4">
      <t>サキ</t>
    </rPh>
    <phoneticPr fontId="1"/>
  </si>
  <si>
    <t>（ドロップダウンリスト用）</t>
    <phoneticPr fontId="1"/>
  </si>
  <si>
    <t>－</t>
  </si>
  <si>
    <t>（TEL　内線）</t>
    <rPh sb="5" eb="7">
      <t>ナイセン</t>
    </rPh>
    <phoneticPr fontId="1"/>
  </si>
  <si>
    <t>問合先名:</t>
    <rPh sb="0" eb="2">
      <t>トイアワ</t>
    </rPh>
    <rPh sb="2" eb="3">
      <t>サキ</t>
    </rPh>
    <rPh sb="3" eb="4">
      <t>メイ</t>
    </rPh>
    <phoneticPr fontId="1"/>
  </si>
  <si>
    <t>ご提出先：日本福祉大学社会福祉総合研修センター</t>
    <phoneticPr fontId="1"/>
  </si>
  <si>
    <t>＜オンデマンド＞</t>
    <phoneticPr fontId="1"/>
  </si>
  <si>
    <t>2時間</t>
  </si>
  <si>
    <t>研修科目
コード　　　　　　　</t>
    <phoneticPr fontId="1"/>
  </si>
  <si>
    <t>TEL:</t>
    <phoneticPr fontId="1"/>
  </si>
  <si>
    <r>
      <t>　　</t>
    </r>
    <r>
      <rPr>
        <sz val="9"/>
        <color theme="1"/>
        <rFont val="Meiryo UI"/>
        <family val="3"/>
        <charset val="128"/>
      </rPr>
      <t>□</t>
    </r>
    <r>
      <rPr>
        <sz val="8"/>
        <color theme="1"/>
        <rFont val="Meiryo UI"/>
        <family val="3"/>
        <charset val="128"/>
      </rPr>
      <t>申請一覧入力　　　　</t>
    </r>
    <r>
      <rPr>
        <sz val="9"/>
        <color theme="1"/>
        <rFont val="Meiryo UI"/>
        <family val="3"/>
        <charset val="128"/>
      </rPr>
      <t>□</t>
    </r>
    <r>
      <rPr>
        <sz val="8"/>
        <color theme="1"/>
        <rFont val="Meiryo UI"/>
        <family val="3"/>
        <charset val="128"/>
      </rPr>
      <t>月別一覧入力　</t>
    </r>
    <r>
      <rPr>
        <sz val="9"/>
        <color theme="1"/>
        <rFont val="Meiryo UI"/>
        <family val="3"/>
        <charset val="128"/>
      </rPr>
      <t/>
    </r>
    <rPh sb="3" eb="5">
      <t>シンセイ</t>
    </rPh>
    <rPh sb="5" eb="7">
      <t>イチラン</t>
    </rPh>
    <rPh sb="7" eb="9">
      <t>ニュウリョク</t>
    </rPh>
    <rPh sb="14" eb="16">
      <t>ツキベツ</t>
    </rPh>
    <rPh sb="16" eb="18">
      <t>イチラン</t>
    </rPh>
    <rPh sb="18" eb="20">
      <t>ニュウリョク</t>
    </rPh>
    <phoneticPr fontId="1"/>
  </si>
  <si>
    <t>月</t>
    <rPh sb="0" eb="1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</si>
  <si>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</si>
  <si>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</si>
  <si>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</si>
  <si>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</si>
  <si>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</si>
  <si>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</si>
  <si>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</si>
  <si>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</si>
  <si>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</si>
  <si>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</si>
  <si>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</si>
  <si>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入力サンプル</t>
    <rPh sb="0" eb="2">
      <t>ニュウリョク</t>
    </rPh>
    <phoneticPr fontId="1"/>
  </si>
  <si>
    <t xml:space="preserve"> オレンジ色</t>
    <rPh sb="5" eb="6">
      <t>イロ</t>
    </rPh>
    <phoneticPr fontId="1"/>
  </si>
  <si>
    <t xml:space="preserve"> 水　色　</t>
    <rPh sb="1" eb="2">
      <t>スイ</t>
    </rPh>
    <rPh sb="3" eb="4">
      <t>イロ</t>
    </rPh>
    <phoneticPr fontId="1"/>
  </si>
  <si>
    <t xml:space="preserve"> 白　色</t>
    <rPh sb="1" eb="2">
      <t>シロ</t>
    </rPh>
    <rPh sb="3" eb="4">
      <t>イロ</t>
    </rPh>
    <phoneticPr fontId="1"/>
  </si>
  <si>
    <t xml:space="preserve"> 入力不要</t>
    <rPh sb="1" eb="3">
      <t>ニュウリョク</t>
    </rPh>
    <rPh sb="3" eb="5">
      <t>フヨウ</t>
    </rPh>
    <phoneticPr fontId="1"/>
  </si>
  <si>
    <t>入力についてのご参考</t>
    <rPh sb="0" eb="2">
      <t>ニュウリョク</t>
    </rPh>
    <rPh sb="8" eb="10">
      <t>サンコウ</t>
    </rPh>
    <phoneticPr fontId="1"/>
  </si>
  <si>
    <t>＜オンデマンド＞　2022年度　研修確認表</t>
    <rPh sb="13" eb="14">
      <t>ネン</t>
    </rPh>
    <rPh sb="14" eb="15">
      <t>ド</t>
    </rPh>
    <phoneticPr fontId="1"/>
  </si>
  <si>
    <t>実施月</t>
    <rPh sb="0" eb="2">
      <t>ジッシ</t>
    </rPh>
    <rPh sb="2" eb="3">
      <t>モチヅキ</t>
    </rPh>
    <phoneticPr fontId="1"/>
  </si>
  <si>
    <t>科目</t>
    <rPh sb="0" eb="2">
      <t>カモク</t>
    </rPh>
    <phoneticPr fontId="1"/>
  </si>
  <si>
    <t>介護職員に求められる心構え・ルール
 オンデマンド（動画配信）版</t>
    <phoneticPr fontId="1"/>
  </si>
  <si>
    <t xml:space="preserve"> 高齢者の自立を支える福祉用具
 オンデマンド（動画配信）版</t>
    <phoneticPr fontId="1"/>
  </si>
  <si>
    <t>〇〇市</t>
    <rPh sb="2" eb="3">
      <t>シ</t>
    </rPh>
    <phoneticPr fontId="1"/>
  </si>
  <si>
    <t>〇〇〇－〇〇〇〇</t>
    <phoneticPr fontId="1"/>
  </si>
  <si>
    <t>〇〇〇〇-〇〇-〇〇〇〇</t>
    <phoneticPr fontId="1"/>
  </si>
  <si>
    <t>〇〇〇＠〇〇.〇〇.JP</t>
    <phoneticPr fontId="1"/>
  </si>
  <si>
    <t>△△</t>
    <phoneticPr fontId="1"/>
  </si>
  <si>
    <t>△△△-△△△△</t>
    <phoneticPr fontId="1"/>
  </si>
  <si>
    <t>△△△△-△△-△△△△</t>
    <phoneticPr fontId="1"/>
  </si>
  <si>
    <t>〇〇市○○町〇〇番地</t>
    <phoneticPr fontId="1"/>
  </si>
  <si>
    <t>〇〇〇課</t>
    <rPh sb="3" eb="4">
      <t>カ</t>
    </rPh>
    <phoneticPr fontId="1"/>
  </si>
  <si>
    <t>〇〇</t>
    <phoneticPr fontId="1"/>
  </si>
  <si>
    <t>△△市△△町△△番地</t>
    <phoneticPr fontId="1"/>
  </si>
  <si>
    <t>△△△△社会福祉協議会</t>
    <rPh sb="4" eb="11">
      <t>シャカイフクシ</t>
    </rPh>
    <phoneticPr fontId="1"/>
  </si>
  <si>
    <t>研修種別</t>
    <rPh sb="0" eb="4">
      <t>ケンシュウシュベツ</t>
    </rPh>
    <phoneticPr fontId="1"/>
  </si>
  <si>
    <t>科目コード</t>
    <rPh sb="0" eb="2">
      <t>カモク</t>
    </rPh>
    <phoneticPr fontId="1"/>
  </si>
  <si>
    <t xml:space="preserve"> ご入力ください</t>
    <phoneticPr fontId="1"/>
  </si>
  <si>
    <t xml:space="preserve"> ご選択ください</t>
    <rPh sb="2" eb="4">
      <t>センタク</t>
    </rPh>
    <phoneticPr fontId="1"/>
  </si>
  <si>
    <t>実施月</t>
    <phoneticPr fontId="1"/>
  </si>
  <si>
    <t>〇〇〇〇</t>
    <phoneticPr fontId="1"/>
  </si>
  <si>
    <t>△△△@△△.△△.jp</t>
    <phoneticPr fontId="1"/>
  </si>
  <si>
    <t>包括支援センター</t>
    <rPh sb="0" eb="2">
      <t>ホウカツ</t>
    </rPh>
    <rPh sb="2" eb="4">
      <t>シエン</t>
    </rPh>
    <phoneticPr fontId="1"/>
  </si>
  <si>
    <t>＊該当しない部分は、色付のままで結構です</t>
    <rPh sb="10" eb="11">
      <t>イロ</t>
    </rPh>
    <rPh sb="11" eb="12">
      <t>ツキ</t>
    </rPh>
    <phoneticPr fontId="1"/>
  </si>
  <si>
    <t xml:space="preserve"> ご入力ください（該当しない部分は、色付のままで結構です）</t>
    <phoneticPr fontId="1"/>
  </si>
  <si>
    <t xml:space="preserve"> ご選択ください（いずれかを選択）</t>
    <rPh sb="2" eb="4">
      <t>センタク</t>
    </rPh>
    <rPh sb="14" eb="16">
      <t>センタク</t>
    </rPh>
    <phoneticPr fontId="1"/>
  </si>
  <si>
    <t>○○市</t>
    <rPh sb="2" eb="3">
      <t>シ</t>
    </rPh>
    <phoneticPr fontId="1"/>
  </si>
  <si>
    <t>○○</t>
    <phoneticPr fontId="1"/>
  </si>
  <si>
    <t>○○○-○○○○</t>
    <phoneticPr fontId="1"/>
  </si>
  <si>
    <t>○○市○○町○○番地</t>
    <rPh sb="0" eb="3">
      <t>マルマルシ</t>
    </rPh>
    <rPh sb="3" eb="6">
      <t>マルマルチョウ</t>
    </rPh>
    <rPh sb="6" eb="10">
      <t>マルマルバンチ</t>
    </rPh>
    <phoneticPr fontId="1"/>
  </si>
  <si>
    <t>○○○○-○○-○○○○</t>
    <phoneticPr fontId="1"/>
  </si>
  <si>
    <t>○○○@○○.○○.jp</t>
    <phoneticPr fontId="1"/>
  </si>
  <si>
    <t>○○○○</t>
    <phoneticPr fontId="1"/>
  </si>
  <si>
    <t>△△△△社会福祉協議会</t>
    <rPh sb="4" eb="11">
      <t>シャカイフクシキョウギカイ</t>
    </rPh>
    <phoneticPr fontId="1"/>
  </si>
  <si>
    <t>包括支援センター</t>
    <rPh sb="0" eb="4">
      <t>ホウカツシエン</t>
    </rPh>
    <phoneticPr fontId="1"/>
  </si>
  <si>
    <t>△△市△△町△△番地</t>
    <rPh sb="2" eb="3">
      <t>シ</t>
    </rPh>
    <rPh sb="5" eb="6">
      <t>チョウ</t>
    </rPh>
    <rPh sb="8" eb="10">
      <t>バンチ</t>
    </rPh>
    <phoneticPr fontId="1"/>
  </si>
  <si>
    <t>△△△＠△△.△△.jp</t>
    <phoneticPr fontId="1"/>
  </si>
  <si>
    <t>認知症の方の理解～若年性認知症の方への支援のポイント
～オンデマンド（動画配信）版</t>
    <rPh sb="0" eb="3">
      <t>ニンチショウ</t>
    </rPh>
    <rPh sb="4" eb="5">
      <t>カタ</t>
    </rPh>
    <rPh sb="6" eb="8">
      <t>リカイ</t>
    </rPh>
    <rPh sb="9" eb="11">
      <t>ジャクネン</t>
    </rPh>
    <rPh sb="11" eb="12">
      <t>セイ</t>
    </rPh>
    <rPh sb="12" eb="15">
      <t>ニンチショウ</t>
    </rPh>
    <rPh sb="16" eb="17">
      <t>カタ</t>
    </rPh>
    <rPh sb="19" eb="21">
      <t>シエン</t>
    </rPh>
    <phoneticPr fontId="1"/>
  </si>
  <si>
    <t>項目</t>
    <rPh sb="0" eb="2">
      <t>コウモク</t>
    </rPh>
    <phoneticPr fontId="1"/>
  </si>
  <si>
    <t>識別コード（自動表示）</t>
    <rPh sb="0" eb="2">
      <t>シキベツ</t>
    </rPh>
    <phoneticPr fontId="1"/>
  </si>
  <si>
    <t>地図無</t>
  </si>
  <si>
    <t>←地図提出がある場合は、ドロップダウンリストから選択してください</t>
    <rPh sb="1" eb="3">
      <t>チズ</t>
    </rPh>
    <rPh sb="3" eb="5">
      <t>テイシュツ</t>
    </rPh>
    <phoneticPr fontId="1"/>
  </si>
  <si>
    <t>市町村名</t>
    <rPh sb="0" eb="3">
      <t>シチョウソン</t>
    </rPh>
    <rPh sb="3" eb="4">
      <t>メイ</t>
    </rPh>
    <phoneticPr fontId="1"/>
  </si>
  <si>
    <t>申請番号</t>
    <rPh sb="0" eb="2">
      <t>シンセイ</t>
    </rPh>
    <rPh sb="2" eb="4">
      <t>バンゴウ</t>
    </rPh>
    <phoneticPr fontId="1"/>
  </si>
  <si>
    <t>研修種別</t>
    <rPh sb="0" eb="2">
      <t>ケンシュウ</t>
    </rPh>
    <rPh sb="2" eb="4">
      <t>シュベツ</t>
    </rPh>
    <phoneticPr fontId="1"/>
  </si>
  <si>
    <t>対象者</t>
    <rPh sb="0" eb="2">
      <t>タイショウ</t>
    </rPh>
    <rPh sb="2" eb="3">
      <t>シャ</t>
    </rPh>
    <phoneticPr fontId="1"/>
  </si>
  <si>
    <t>科目時間数</t>
    <rPh sb="0" eb="2">
      <t>カモク</t>
    </rPh>
    <rPh sb="2" eb="4">
      <t>ジカン</t>
    </rPh>
    <rPh sb="4" eb="5">
      <t>スウ</t>
    </rPh>
    <phoneticPr fontId="1"/>
  </si>
  <si>
    <t>科目名</t>
    <rPh sb="0" eb="2">
      <t>カモク</t>
    </rPh>
    <rPh sb="2" eb="3">
      <t>メイ</t>
    </rPh>
    <phoneticPr fontId="1"/>
  </si>
  <si>
    <t>受講予定者数</t>
    <rPh sb="0" eb="2">
      <t>ジュコウ</t>
    </rPh>
    <rPh sb="2" eb="5">
      <t>ヨテイシャ</t>
    </rPh>
    <rPh sb="5" eb="6">
      <t>スウ</t>
    </rPh>
    <phoneticPr fontId="1"/>
  </si>
  <si>
    <t>講師名</t>
    <rPh sb="0" eb="2">
      <t>コウシ</t>
    </rPh>
    <rPh sb="2" eb="3">
      <t>メイ</t>
    </rPh>
    <phoneticPr fontId="1"/>
  </si>
  <si>
    <t>対応</t>
    <rPh sb="0" eb="2">
      <t>タイオウ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</si>
  <si>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</si>
  <si>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</si>
  <si>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🏣</t>
    <phoneticPr fontId="1"/>
  </si>
  <si>
    <t>住所</t>
    <rPh sb="0" eb="2">
      <t>ジュウショ</t>
    </rPh>
    <phoneticPr fontId="1"/>
  </si>
  <si>
    <t>ＴＥＬ</t>
    <phoneticPr fontId="1"/>
  </si>
  <si>
    <t>ＦＡＸ</t>
    <phoneticPr fontId="1"/>
  </si>
  <si>
    <t>E-Mail</t>
    <phoneticPr fontId="1"/>
  </si>
  <si>
    <t>協力機関名</t>
    <rPh sb="0" eb="2">
      <t>キョウリョク</t>
    </rPh>
    <rPh sb="2" eb="4">
      <t>キカン</t>
    </rPh>
    <rPh sb="4" eb="5">
      <t>メイ</t>
    </rPh>
    <phoneticPr fontId="1"/>
  </si>
  <si>
    <t>会場名</t>
    <rPh sb="0" eb="2">
      <t>カイジョウ</t>
    </rPh>
    <rPh sb="2" eb="3">
      <t>メイ</t>
    </rPh>
    <phoneticPr fontId="1"/>
  </si>
  <si>
    <t>講義室名</t>
    <rPh sb="0" eb="3">
      <t>コウギシツ</t>
    </rPh>
    <rPh sb="3" eb="4">
      <t>メイ</t>
    </rPh>
    <phoneticPr fontId="1"/>
  </si>
  <si>
    <t>控室名</t>
    <rPh sb="0" eb="2">
      <t>ヒカエシツ</t>
    </rPh>
    <rPh sb="2" eb="3">
      <t>メイ</t>
    </rPh>
    <phoneticPr fontId="1"/>
  </si>
  <si>
    <t>会場TEL</t>
    <rPh sb="0" eb="2">
      <t>カイジョウ</t>
    </rPh>
    <phoneticPr fontId="1"/>
  </si>
  <si>
    <t>会場最寄駅</t>
    <rPh sb="0" eb="2">
      <t>カイジョウ</t>
    </rPh>
    <rPh sb="2" eb="4">
      <t>モヨ</t>
    </rPh>
    <rPh sb="4" eb="5">
      <t>エキ</t>
    </rPh>
    <phoneticPr fontId="1"/>
  </si>
  <si>
    <t>徒歩・タクシー</t>
    <rPh sb="0" eb="2">
      <t>トホ</t>
    </rPh>
    <phoneticPr fontId="1"/>
  </si>
  <si>
    <t>駅から何分</t>
    <rPh sb="0" eb="1">
      <t>エキ</t>
    </rPh>
    <rPh sb="3" eb="4">
      <t>ナン</t>
    </rPh>
    <rPh sb="4" eb="5">
      <t>フン</t>
    </rPh>
    <phoneticPr fontId="1"/>
  </si>
  <si>
    <t>駐車場</t>
    <rPh sb="0" eb="2">
      <t>チュウシャ</t>
    </rPh>
    <rPh sb="2" eb="3">
      <t>バ</t>
    </rPh>
    <phoneticPr fontId="1"/>
  </si>
  <si>
    <t>当日担当部署</t>
    <rPh sb="0" eb="2">
      <t>トウジツ</t>
    </rPh>
    <rPh sb="2" eb="4">
      <t>タントウ</t>
    </rPh>
    <rPh sb="4" eb="6">
      <t>ブショ</t>
    </rPh>
    <phoneticPr fontId="1"/>
  </si>
  <si>
    <t>当日担当者</t>
    <rPh sb="0" eb="2">
      <t>トウジツ</t>
    </rPh>
    <rPh sb="2" eb="5">
      <t>タントウシャ</t>
    </rPh>
    <phoneticPr fontId="1"/>
  </si>
  <si>
    <t>当日緊急連絡先</t>
    <rPh sb="0" eb="2">
      <t>トウジツ</t>
    </rPh>
    <rPh sb="2" eb="4">
      <t>キンキュウ</t>
    </rPh>
    <rPh sb="4" eb="7">
      <t>レンラクサキ</t>
    </rPh>
    <phoneticPr fontId="1"/>
  </si>
  <si>
    <t>使用機材</t>
    <rPh sb="0" eb="2">
      <t>シヨウ</t>
    </rPh>
    <rPh sb="2" eb="4">
      <t>キザイ</t>
    </rPh>
    <phoneticPr fontId="1"/>
  </si>
  <si>
    <t>ＤＶＤ再生</t>
    <rPh sb="3" eb="5">
      <t>サイセイ</t>
    </rPh>
    <phoneticPr fontId="1"/>
  </si>
  <si>
    <t>Windows</t>
    <phoneticPr fontId="1"/>
  </si>
  <si>
    <t>（Windowsその他）</t>
    <rPh sb="10" eb="11">
      <t>タ</t>
    </rPh>
    <phoneticPr fontId="1"/>
  </si>
  <si>
    <t>Office</t>
    <phoneticPr fontId="1"/>
  </si>
  <si>
    <t>要項記載</t>
    <rPh sb="0" eb="2">
      <t>ヨウコウ</t>
    </rPh>
    <rPh sb="2" eb="4">
      <t>キサイ</t>
    </rPh>
    <phoneticPr fontId="1"/>
  </si>
  <si>
    <t>連絡相談事項</t>
    <rPh sb="0" eb="2">
      <t>レンラク</t>
    </rPh>
    <rPh sb="2" eb="4">
      <t>ソウダン</t>
    </rPh>
    <rPh sb="4" eb="6">
      <t>ジコウ</t>
    </rPh>
    <phoneticPr fontId="1"/>
  </si>
  <si>
    <t>時間数（要項データ用）</t>
    <rPh sb="0" eb="2">
      <t>ジカン</t>
    </rPh>
    <rPh sb="2" eb="3">
      <t>スウ</t>
    </rPh>
    <rPh sb="4" eb="6">
      <t>ヨウコウ</t>
    </rPh>
    <rPh sb="9" eb="10">
      <t>ヨウ</t>
    </rPh>
    <phoneticPr fontId="1"/>
  </si>
  <si>
    <t>－</t>
    <phoneticPr fontId="1"/>
  </si>
  <si>
    <t>現任介護職員研修</t>
    <rPh sb="0" eb="8">
      <t>ゲンニン</t>
    </rPh>
    <phoneticPr fontId="1"/>
  </si>
  <si>
    <t>現任介護職員</t>
    <rPh sb="0" eb="2">
      <t>ゲンニン</t>
    </rPh>
    <rPh sb="2" eb="4">
      <t>カイゴ</t>
    </rPh>
    <rPh sb="4" eb="6">
      <t>ショクイン</t>
    </rPh>
    <phoneticPr fontId="1"/>
  </si>
  <si>
    <t>介護支援専門員研修</t>
    <rPh sb="0" eb="9">
      <t>カイゴシエンセンモンインケンシュウ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</si>
  <si>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</si>
  <si>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実施月</t>
    <rPh sb="0" eb="2">
      <t>ジッシ</t>
    </rPh>
    <rPh sb="2" eb="3">
      <t>ツキ</t>
    </rPh>
    <phoneticPr fontId="1"/>
  </si>
  <si>
    <t>講師名</t>
    <rPh sb="0" eb="2">
      <t>コウシ</t>
    </rPh>
    <rPh sb="2" eb="3">
      <t>メイ</t>
    </rPh>
    <phoneticPr fontId="3"/>
  </si>
  <si>
    <t>フリガナ</t>
  </si>
  <si>
    <t>資格</t>
    <rPh sb="0" eb="2">
      <t>シカク</t>
    </rPh>
    <phoneticPr fontId="3"/>
  </si>
  <si>
    <t>肩書</t>
    <rPh sb="0" eb="2">
      <t>カタガキ</t>
    </rPh>
    <phoneticPr fontId="3"/>
  </si>
  <si>
    <t>荒深　裕規</t>
    <rPh sb="0" eb="1">
      <t>アラ</t>
    </rPh>
    <rPh sb="1" eb="2">
      <t>フカ</t>
    </rPh>
    <rPh sb="3" eb="5">
      <t>ユウキ</t>
    </rPh>
    <phoneticPr fontId="8"/>
  </si>
  <si>
    <t>アラフカ　ヒロキ</t>
  </si>
  <si>
    <t>健康運動指導士・
　福祉レクリエーションワーカー</t>
    <rPh sb="0" eb="2">
      <t>ケンコウ</t>
    </rPh>
    <rPh sb="2" eb="4">
      <t>ウンドウ</t>
    </rPh>
    <rPh sb="4" eb="6">
      <t>シドウ</t>
    </rPh>
    <rPh sb="6" eb="7">
      <t>シ</t>
    </rPh>
    <rPh sb="10" eb="12">
      <t>フクシ</t>
    </rPh>
    <phoneticPr fontId="3"/>
  </si>
  <si>
    <t>日本福祉大学　非常勤講師・
　社会福祉総合研修センター コーディネーター</t>
    <rPh sb="0" eb="6">
      <t>ニホン</t>
    </rPh>
    <rPh sb="7" eb="10">
      <t>ヒジョウキン</t>
    </rPh>
    <rPh sb="10" eb="12">
      <t>コウシ</t>
    </rPh>
    <rPh sb="15" eb="17">
      <t>シャカイ</t>
    </rPh>
    <rPh sb="17" eb="19">
      <t>フクシ</t>
    </rPh>
    <rPh sb="19" eb="21">
      <t>ソウゴウ</t>
    </rPh>
    <rPh sb="21" eb="23">
      <t>ケンシュウ</t>
    </rPh>
    <phoneticPr fontId="8"/>
  </si>
  <si>
    <t>川﨑　善信</t>
    <rPh sb="0" eb="2">
      <t>カワサキ</t>
    </rPh>
    <rPh sb="3" eb="4">
      <t>ヨ</t>
    </rPh>
    <rPh sb="4" eb="5">
      <t>シン</t>
    </rPh>
    <phoneticPr fontId="3"/>
  </si>
  <si>
    <t>福祉用具プランナー管理指導者・
　介護支援専門員</t>
    <rPh sb="0" eb="2">
      <t>フクシ</t>
    </rPh>
    <rPh sb="2" eb="4">
      <t>ヨウグ</t>
    </rPh>
    <rPh sb="9" eb="11">
      <t>カンリ</t>
    </rPh>
    <rPh sb="11" eb="14">
      <t>シドウシャ</t>
    </rPh>
    <rPh sb="17" eb="24">
      <t>カイゴシエンセンモンイン</t>
    </rPh>
    <phoneticPr fontId="2"/>
  </si>
  <si>
    <t>日本福祉大学社会福祉総合研修センター兼任講師
・株式会社エヌ・エフ・ユー ふくし事業課 課長</t>
    <rPh sb="24" eb="28">
      <t>カブシキカイシャ</t>
    </rPh>
    <rPh sb="40" eb="42">
      <t>ジギョウ</t>
    </rPh>
    <rPh sb="42" eb="43">
      <t>カ</t>
    </rPh>
    <rPh sb="44" eb="46">
      <t>カチョウ</t>
    </rPh>
    <phoneticPr fontId="3"/>
  </si>
  <si>
    <t>山口　喜樹</t>
    <rPh sb="0" eb="2">
      <t>ヤマグチ</t>
    </rPh>
    <rPh sb="3" eb="4">
      <t>ヨロコ</t>
    </rPh>
    <rPh sb="4" eb="5">
      <t>イツキ</t>
    </rPh>
    <phoneticPr fontId="3"/>
  </si>
  <si>
    <t>ヤマグチ　ヨシキ</t>
  </si>
  <si>
    <t>名古屋市認知症介護指導者</t>
    <rPh sb="0" eb="4">
      <t>ナゴヤシ</t>
    </rPh>
    <rPh sb="4" eb="7">
      <t>ニンチショウ</t>
    </rPh>
    <rPh sb="7" eb="9">
      <t>カイゴ</t>
    </rPh>
    <rPh sb="9" eb="12">
      <t>シドウシャ</t>
    </rPh>
    <phoneticPr fontId="2"/>
  </si>
  <si>
    <t>社会福祉法人　名古屋市社会福祉協議会
名古屋市認知症相談支援センター　所長</t>
    <rPh sb="0" eb="2">
      <t>シャカイ</t>
    </rPh>
    <rPh sb="2" eb="4">
      <t>フクシ</t>
    </rPh>
    <rPh sb="4" eb="6">
      <t>ホウジン</t>
    </rPh>
    <rPh sb="7" eb="10">
      <t>ナゴヤ</t>
    </rPh>
    <rPh sb="10" eb="11">
      <t>シ</t>
    </rPh>
    <rPh sb="11" eb="13">
      <t>シャカイ</t>
    </rPh>
    <rPh sb="13" eb="15">
      <t>フクシ</t>
    </rPh>
    <rPh sb="15" eb="18">
      <t>キョウギカイ</t>
    </rPh>
    <rPh sb="19" eb="22">
      <t>ナゴヤ</t>
    </rPh>
    <rPh sb="22" eb="23">
      <t>シ</t>
    </rPh>
    <rPh sb="23" eb="26">
      <t>ニンチショウ</t>
    </rPh>
    <rPh sb="26" eb="28">
      <t>ソウダン</t>
    </rPh>
    <rPh sb="28" eb="30">
      <t>シエン</t>
    </rPh>
    <rPh sb="35" eb="37">
      <t>ショチョウ</t>
    </rPh>
    <phoneticPr fontId="2"/>
  </si>
  <si>
    <t>会場</t>
    <rPh sb="0" eb="2">
      <t>カイジョウ</t>
    </rPh>
    <phoneticPr fontId="1"/>
  </si>
  <si>
    <t>協力機関</t>
    <rPh sb="0" eb="4">
      <t>キョウリョクキカン</t>
    </rPh>
    <phoneticPr fontId="1"/>
  </si>
  <si>
    <t>ＴＥＬ</t>
  </si>
  <si>
    <t>E-Mail</t>
  </si>
  <si>
    <t>＜オンデマンド＞　2024年度　研修確認表</t>
    <rPh sb="13" eb="14">
      <t>ネン</t>
    </rPh>
    <rPh sb="14" eb="15">
      <t>ド</t>
    </rPh>
    <phoneticPr fontId="1"/>
  </si>
  <si>
    <t>カワサキ　ヨシノブ</t>
    <phoneticPr fontId="1"/>
  </si>
  <si>
    <t>講師名</t>
    <rPh sb="0" eb="3">
      <t>コウシメイ</t>
    </rPh>
    <phoneticPr fontId="1"/>
  </si>
  <si>
    <r>
      <rPr>
        <b/>
        <sz val="13"/>
        <color theme="6"/>
        <rFont val="Meiryo UI"/>
        <family val="3"/>
        <charset val="128"/>
      </rPr>
      <t>メール：</t>
    </r>
    <r>
      <rPr>
        <b/>
        <u/>
        <sz val="13"/>
        <color theme="6"/>
        <rFont val="Meiryo UI"/>
        <family val="3"/>
        <charset val="128"/>
      </rPr>
      <t>kateikaigo@ml.n-fukushi.ac.jp</t>
    </r>
    <phoneticPr fontId="1"/>
  </si>
  <si>
    <t>非表示</t>
    <rPh sb="0" eb="3">
      <t>ヒヒョウジ</t>
    </rPh>
    <phoneticPr fontId="1"/>
  </si>
  <si>
    <t>対象者</t>
    <rPh sb="0" eb="3">
      <t>タイショウシャ</t>
    </rPh>
    <phoneticPr fontId="1"/>
  </si>
  <si>
    <t>介護支援専門員研修</t>
  </si>
  <si>
    <t>現任介護職員研修</t>
    <phoneticPr fontId="1"/>
  </si>
  <si>
    <t>介護支援専門員研修</t>
    <phoneticPr fontId="1"/>
  </si>
  <si>
    <t>介護支援専門員</t>
    <phoneticPr fontId="1"/>
  </si>
  <si>
    <t>要項記載の研修問合せ先</t>
    <rPh sb="0" eb="2">
      <t>ヨウコウ</t>
    </rPh>
    <rPh sb="2" eb="4">
      <t>キサイ</t>
    </rPh>
    <phoneticPr fontId="1"/>
  </si>
  <si>
    <t>開始日</t>
    <rPh sb="0" eb="2">
      <t>カイシ</t>
    </rPh>
    <rPh sb="2" eb="3">
      <t>ビ</t>
    </rPh>
    <phoneticPr fontId="1"/>
  </si>
  <si>
    <t>終了日</t>
    <rPh sb="0" eb="2">
      <t>シュウリョウ</t>
    </rPh>
    <rPh sb="2" eb="3">
      <t>ビ</t>
    </rPh>
    <phoneticPr fontId="1"/>
  </si>
  <si>
    <t>要入力</t>
    <rPh sb="0" eb="1">
      <t>ヨウ</t>
    </rPh>
    <rPh sb="1" eb="3">
      <t>ニュウリョク</t>
    </rPh>
    <phoneticPr fontId="1"/>
  </si>
  <si>
    <r>
      <t>値</t>
    </r>
    <r>
      <rPr>
        <b/>
        <sz val="10"/>
        <color rgb="FFFF0000"/>
        <rFont val="UD Digi Kyokasho NK-R"/>
        <family val="1"/>
        <charset val="128"/>
      </rPr>
      <t>（D列・E列を、列ごと要項ベースのデータsheetにコピペしてください）</t>
    </r>
    <rPh sb="0" eb="1">
      <t>アタイ</t>
    </rPh>
    <rPh sb="3" eb="4">
      <t>レツ</t>
    </rPh>
    <rPh sb="6" eb="7">
      <t>レツ</t>
    </rPh>
    <rPh sb="9" eb="10">
      <t>レツ</t>
    </rPh>
    <rPh sb="12" eb="14">
      <t>ヨウコウ</t>
    </rPh>
    <phoneticPr fontId="1"/>
  </si>
  <si>
    <t>選択してください</t>
    <phoneticPr fontId="1"/>
  </si>
  <si>
    <t>現任介護職員</t>
    <rPh sb="5" eb="6">
      <t>イン</t>
    </rPh>
    <phoneticPr fontId="1"/>
  </si>
  <si>
    <t>協力機関と担当部署</t>
    <rPh sb="0" eb="2">
      <t>キョウリョク</t>
    </rPh>
    <rPh sb="2" eb="4">
      <t>キカン</t>
    </rPh>
    <rPh sb="5" eb="7">
      <t>タントウ</t>
    </rPh>
    <rPh sb="7" eb="9">
      <t>ブショ</t>
    </rPh>
    <phoneticPr fontId="1"/>
  </si>
  <si>
    <t>その他該当した場合、要入力</t>
    <rPh sb="2" eb="3">
      <t>タ</t>
    </rPh>
    <rPh sb="3" eb="5">
      <t>ガイトウ</t>
    </rPh>
    <rPh sb="7" eb="9">
      <t>バアイ</t>
    </rPh>
    <rPh sb="10" eb="11">
      <t>ヨウ</t>
    </rPh>
    <rPh sb="11" eb="13">
      <t>ニュウリョク</t>
    </rPh>
    <phoneticPr fontId="1"/>
  </si>
  <si>
    <t>視聴時間</t>
    <rPh sb="0" eb="4">
      <t>シチョウジカン</t>
    </rPh>
    <phoneticPr fontId="1"/>
  </si>
  <si>
    <t>←半角カタカナ（式エラーの場合は手入力する）</t>
    <rPh sb="1" eb="3">
      <t>ハンカク</t>
    </rPh>
    <rPh sb="8" eb="9">
      <t>シキ</t>
    </rPh>
    <rPh sb="13" eb="15">
      <t>バアイ</t>
    </rPh>
    <rPh sb="16" eb="19">
      <t>テニュウリョク</t>
    </rPh>
    <phoneticPr fontId="1"/>
  </si>
  <si>
    <t>▼選択してください</t>
  </si>
  <si>
    <t>△△△△-△△-△△△△</t>
    <phoneticPr fontId="1"/>
  </si>
  <si>
    <t>記載可</t>
  </si>
  <si>
    <t>＜オンデマンド＞　2026年度　研修確認表</t>
    <rPh sb="13" eb="14">
      <t>ネン</t>
    </rPh>
    <rPh sb="14" eb="15">
      <t>ド</t>
    </rPh>
    <phoneticPr fontId="1"/>
  </si>
  <si>
    <t>申請番号</t>
    <phoneticPr fontId="1"/>
  </si>
  <si>
    <t>▼選択してください</t>
    <rPh sb="1" eb="3">
      <t>センタク</t>
    </rPh>
    <phoneticPr fontId="1"/>
  </si>
  <si>
    <t>ハラスメント防止研修
オンデマンド（動画配信）版</t>
    <phoneticPr fontId="1"/>
  </si>
  <si>
    <t>BCP研修（自然災害）
オンデマンド（動画配信）版</t>
    <rPh sb="3" eb="5">
      <t>ケンシュウ</t>
    </rPh>
    <rPh sb="19" eb="21">
      <t>ドウガ</t>
    </rPh>
    <rPh sb="21" eb="23">
      <t>ハイシン</t>
    </rPh>
    <rPh sb="24" eb="25">
      <t>ハン</t>
    </rPh>
    <phoneticPr fontId="21"/>
  </si>
  <si>
    <t>星野　宏</t>
    <rPh sb="0" eb="2">
      <t>ホシノ</t>
    </rPh>
    <rPh sb="3" eb="4">
      <t>ヒロシ</t>
    </rPh>
    <phoneticPr fontId="1"/>
  </si>
  <si>
    <t>ホシノ　ヒロシ</t>
    <phoneticPr fontId="1"/>
  </si>
  <si>
    <t>寺西　貞昭</t>
    <rPh sb="0" eb="2">
      <t>テラニシ</t>
    </rPh>
    <rPh sb="3" eb="5">
      <t>サダアキ</t>
    </rPh>
    <phoneticPr fontId="1"/>
  </si>
  <si>
    <t>テラニシ　サダアキ</t>
    <phoneticPr fontId="1"/>
  </si>
  <si>
    <t>NPO法人高齢者住まいる研究会　理事長</t>
    <phoneticPr fontId="1"/>
  </si>
  <si>
    <t>日本福祉大学</t>
    <phoneticPr fontId="1"/>
  </si>
  <si>
    <t>提出先URL：https://www.n-fukushi.ac.jp/recurrent/biz/aichi/katei-kaigo/
　　　　　　　　 　日本福祉大学社会福祉総合研修センター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</si>
</sst>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#0&quot;名&quot;"/>
    <numFmt numFmtId="177" formatCode="m&quot;月&quot;d&quot;日&quot;;@"/>
    <numFmt numFmtId="178" formatCode="#&quot;月&quot;"/>
    <numFmt numFmtId="179" formatCode="yyyy&quot;年&quot;m&quot;月&quot;d&quot;日&quot;;@"/>
    <numFmt numFmtId="180" formatCode="m&quot;月&quot;d&quot;日&quot;\(aaa\)"/>
    <numFmt numFmtId="181" formatCode="h:mm;@"/>
    <numFmt numFmtId="182" formatCode="&quot;時間&quot;"/>
    <numFmt numFmtId="183" formatCode="##0&quot;分&quot;"/>
    <numFmt numFmtId="184" formatCode="m/d\(aaa\)"/>
    <numFmt numFmtId="185" formatCode="0&quot;時間&quot;"/>
    <numFmt numFmtId="186" formatCode="m/d&quot;(&quot;aaa&quot;)&quot;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3"/>
      <color theme="6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8"/>
      <name val="Meiryo UI"/>
      <family val="3"/>
      <charset val="128"/>
    </font>
    <font>
      <u/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9"/>
      <color indexed="39"/>
      <name val="Meiryo UI"/>
      <family val="3"/>
      <charset val="128"/>
    </font>
    <font>
      <b/>
      <sz val="16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rgb="FF00206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4"/>
      <color rgb="FF92D050"/>
      <name val="Meiryo UI"/>
      <family val="3"/>
      <charset val="128"/>
    </font>
    <font>
      <sz val="9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3"/>
      <color theme="6"/>
      <name val="Meiryo UI"/>
      <family val="3"/>
      <charset val="128"/>
    </font>
    <font>
      <sz val="9"/>
      <color rgb="FF0070C0"/>
      <name val="Meiryo UI"/>
      <family val="3"/>
      <charset val="128"/>
    </font>
    <font>
      <b/>
      <sz val="15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UD Digi Kyokasho NK-R"/>
      <family val="1"/>
      <charset val="128"/>
    </font>
    <font>
      <b/>
      <sz val="10"/>
      <color rgb="FFFF0000"/>
      <name val="UD Digi Kyokasho NK-R"/>
      <family val="1"/>
      <charset val="128"/>
    </font>
    <font>
      <sz val="11"/>
      <name val="UD Digi Kyokasho NK-R"/>
      <family val="1"/>
      <charset val="128"/>
    </font>
    <font>
      <b/>
      <sz val="11"/>
      <color rgb="FFFF0000"/>
      <name val="UD Digi Kyokasho NK-R"/>
      <family val="1"/>
      <charset val="128"/>
    </font>
    <font>
      <sz val="10"/>
      <color theme="1"/>
      <name val="UD Digi Kyokasho NK-R"/>
      <family val="1"/>
      <charset val="128"/>
    </font>
    <font>
      <sz val="10"/>
      <color rgb="FF7030A0"/>
      <name val="UD Digi Kyokasho NK-R"/>
      <family val="1"/>
      <charset val="128"/>
    </font>
    <font>
      <sz val="10"/>
      <color rgb="FFFF0000"/>
      <name val="UD Digi Kyokasho NK-R"/>
      <family val="1"/>
      <charset val="128"/>
    </font>
    <font>
      <u/>
      <sz val="10"/>
      <name val="UD Digi Kyokasho NK-R"/>
      <family val="1"/>
      <charset val="128"/>
    </font>
    <font>
      <sz val="10"/>
      <color rgb="FF0000FF"/>
      <name val="UD Digi Kyokasho NK-R"/>
      <family val="1"/>
      <charset val="128"/>
    </font>
    <font>
      <b/>
      <sz val="10"/>
      <color theme="1"/>
      <name val="UD Digi Kyokasho NK-R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/>
    <xf numFmtId="38" fontId="18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2" fillId="3" borderId="8" xfId="0" applyFont="1" applyFill="1" applyBorder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4" fillId="4" borderId="0" xfId="0" applyFont="1" applyFill="1">
      <alignment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176" fontId="11" fillId="3" borderId="0" xfId="0" applyNumberFormat="1" applyFont="1" applyFill="1" applyAlignment="1">
      <alignment horizontal="center" vertical="center"/>
    </xf>
    <xf numFmtId="0" fontId="7" fillId="3" borderId="25" xfId="0" applyFont="1" applyFill="1" applyBorder="1">
      <alignment vertical="center"/>
    </xf>
    <xf numFmtId="0" fontId="5" fillId="0" borderId="25" xfId="0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0" fontId="9" fillId="0" borderId="25" xfId="0" applyFont="1" applyBorder="1">
      <alignment vertical="center"/>
    </xf>
    <xf numFmtId="0" fontId="15" fillId="0" borderId="0" xfId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/>
    </xf>
    <xf numFmtId="0" fontId="22" fillId="3" borderId="0" xfId="1" applyFont="1" applyFill="1" applyBorder="1" applyAlignment="1" applyProtection="1">
      <alignment vertical="center"/>
    </xf>
    <xf numFmtId="0" fontId="5" fillId="3" borderId="0" xfId="0" applyFont="1" applyFill="1" applyAlignment="1">
      <alignment horizontal="center" vertical="center"/>
    </xf>
    <xf numFmtId="0" fontId="23" fillId="3" borderId="0" xfId="0" applyFont="1" applyFill="1" applyAlignment="1"/>
    <xf numFmtId="0" fontId="17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17" fillId="3" borderId="0" xfId="0" applyFont="1" applyFill="1" applyAlignment="1">
      <alignment horizontal="left" vertical="center"/>
    </xf>
    <xf numFmtId="0" fontId="25" fillId="3" borderId="0" xfId="0" applyFont="1" applyFill="1">
      <alignment vertical="center"/>
    </xf>
    <xf numFmtId="0" fontId="26" fillId="3" borderId="0" xfId="0" applyFont="1" applyFill="1" applyAlignment="1"/>
    <xf numFmtId="0" fontId="5" fillId="3" borderId="36" xfId="0" applyFont="1" applyFill="1" applyBorder="1" applyProtection="1">
      <alignment vertical="center"/>
      <protection locked="0"/>
    </xf>
    <xf numFmtId="0" fontId="12" fillId="3" borderId="36" xfId="0" applyFont="1" applyFill="1" applyBorder="1" applyAlignment="1" applyProtection="1">
      <alignment vertical="center" shrinkToFit="1"/>
      <protection locked="0"/>
    </xf>
    <xf numFmtId="0" fontId="11" fillId="3" borderId="39" xfId="0" applyFont="1" applyFill="1" applyBorder="1" applyAlignment="1">
      <alignment horizontal="left" vertical="center"/>
    </xf>
    <xf numFmtId="0" fontId="20" fillId="3" borderId="0" xfId="0" applyFont="1" applyFill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20" fontId="27" fillId="0" borderId="0" xfId="0" applyNumberFormat="1" applyFont="1">
      <alignment vertical="center"/>
    </xf>
    <xf numFmtId="0" fontId="27" fillId="0" borderId="0" xfId="0" applyFont="1" applyAlignment="1">
      <alignment vertical="center" wrapText="1"/>
    </xf>
    <xf numFmtId="0" fontId="8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15" fillId="0" borderId="0" xfId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6" fillId="0" borderId="0" xfId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right" vertical="center"/>
    </xf>
    <xf numFmtId="178" fontId="11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23" fillId="0" borderId="0" xfId="0" applyFont="1" applyAlignment="1"/>
    <xf numFmtId="0" fontId="5" fillId="3" borderId="0" xfId="0" applyFont="1" applyFill="1">
      <alignment vertical="center"/>
    </xf>
    <xf numFmtId="0" fontId="27" fillId="3" borderId="0" xfId="0" applyFont="1" applyFill="1">
      <alignment vertical="center"/>
    </xf>
    <xf numFmtId="0" fontId="28" fillId="3" borderId="0" xfId="0" applyFont="1" applyFill="1">
      <alignment vertical="center"/>
    </xf>
    <xf numFmtId="20" fontId="27" fillId="3" borderId="0" xfId="0" applyNumberFormat="1" applyFont="1" applyFill="1">
      <alignment vertical="center"/>
    </xf>
    <xf numFmtId="0" fontId="27" fillId="3" borderId="0" xfId="0" applyFont="1" applyFill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>
      <alignment vertical="center"/>
    </xf>
    <xf numFmtId="0" fontId="31" fillId="3" borderId="0" xfId="0" applyFont="1" applyFill="1">
      <alignment vertical="center"/>
    </xf>
    <xf numFmtId="0" fontId="13" fillId="3" borderId="55" xfId="0" applyFont="1" applyFill="1" applyBorder="1" applyAlignment="1">
      <alignment horizontal="left" vertical="center" shrinkToFit="1"/>
    </xf>
    <xf numFmtId="0" fontId="11" fillId="10" borderId="0" xfId="0" applyFont="1" applyFill="1" applyAlignment="1" applyProtection="1">
      <alignment horizontal="centerContinuous" vertical="center"/>
      <protection locked="0"/>
    </xf>
    <xf numFmtId="0" fontId="8" fillId="11" borderId="52" xfId="0" applyFont="1" applyFill="1" applyBorder="1" applyAlignment="1" applyProtection="1">
      <alignment horizontal="left" vertical="center"/>
      <protection locked="0"/>
    </xf>
    <xf numFmtId="186" fontId="35" fillId="12" borderId="54" xfId="0" applyNumberFormat="1" applyFont="1" applyFill="1" applyBorder="1" applyAlignment="1" applyProtection="1">
      <alignment horizontal="left" vertical="center" wrapText="1"/>
      <protection locked="0"/>
    </xf>
    <xf numFmtId="0" fontId="35" fillId="8" borderId="50" xfId="0" applyFont="1" applyFill="1" applyBorder="1">
      <alignment vertical="center"/>
    </xf>
    <xf numFmtId="0" fontId="35" fillId="8" borderId="52" xfId="0" applyFont="1" applyFill="1" applyBorder="1" applyAlignment="1">
      <alignment vertical="center" shrinkToFit="1"/>
    </xf>
    <xf numFmtId="0" fontId="37" fillId="7" borderId="54" xfId="0" applyFont="1" applyFill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9" fillId="3" borderId="54" xfId="0" applyFont="1" applyFill="1" applyBorder="1">
      <alignment vertical="center"/>
    </xf>
    <xf numFmtId="0" fontId="37" fillId="3" borderId="54" xfId="0" applyFont="1" applyFill="1" applyBorder="1" applyAlignment="1">
      <alignment horizontal="left" vertical="center"/>
    </xf>
    <xf numFmtId="0" fontId="39" fillId="3" borderId="55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39" fillId="3" borderId="54" xfId="0" applyFont="1" applyFill="1" applyBorder="1" applyAlignment="1">
      <alignment horizontal="left" vertical="center"/>
    </xf>
    <xf numFmtId="179" fontId="35" fillId="3" borderId="54" xfId="0" applyNumberFormat="1" applyFont="1" applyFill="1" applyBorder="1" applyAlignment="1" applyProtection="1">
      <alignment horizontal="left" vertical="center" wrapText="1"/>
      <protection locked="0"/>
    </xf>
    <xf numFmtId="179" fontId="35" fillId="3" borderId="55" xfId="0" applyNumberFormat="1" applyFont="1" applyFill="1" applyBorder="1" applyAlignment="1" applyProtection="1">
      <alignment horizontal="left" vertical="center" wrapText="1"/>
      <protection locked="0"/>
    </xf>
    <xf numFmtId="0" fontId="35" fillId="3" borderId="54" xfId="0" applyFont="1" applyFill="1" applyBorder="1" applyAlignment="1" applyProtection="1">
      <alignment horizontal="left" vertical="center" wrapText="1"/>
      <protection locked="0"/>
    </xf>
    <xf numFmtId="0" fontId="35" fillId="3" borderId="55" xfId="0" applyFont="1" applyFill="1" applyBorder="1" applyAlignment="1" applyProtection="1">
      <alignment horizontal="left" vertical="center" wrapText="1"/>
      <protection locked="0"/>
    </xf>
    <xf numFmtId="0" fontId="35" fillId="3" borderId="50" xfId="0" applyFont="1" applyFill="1" applyBorder="1" applyProtection="1">
      <alignment vertical="center"/>
      <protection locked="0"/>
    </xf>
    <xf numFmtId="0" fontId="35" fillId="3" borderId="51" xfId="0" applyFont="1" applyFill="1" applyBorder="1" applyAlignment="1" applyProtection="1">
      <alignment vertical="center" wrapText="1"/>
      <protection locked="0"/>
    </xf>
    <xf numFmtId="0" fontId="35" fillId="3" borderId="52" xfId="0" applyFont="1" applyFill="1" applyBorder="1" applyAlignment="1" applyProtection="1">
      <alignment vertical="center" wrapText="1"/>
      <protection locked="0"/>
    </xf>
    <xf numFmtId="0" fontId="39" fillId="9" borderId="56" xfId="0" applyFont="1" applyFill="1" applyBorder="1">
      <alignment vertical="center"/>
    </xf>
    <xf numFmtId="0" fontId="39" fillId="9" borderId="57" xfId="0" applyFont="1" applyFill="1" applyBorder="1">
      <alignment vertical="center"/>
    </xf>
    <xf numFmtId="0" fontId="41" fillId="0" borderId="54" xfId="0" applyFont="1" applyBorder="1" applyAlignment="1" applyProtection="1">
      <alignment horizontal="left" vertical="center" shrinkToFit="1"/>
      <protection locked="0"/>
    </xf>
    <xf numFmtId="180" fontId="35" fillId="0" borderId="54" xfId="0" applyNumberFormat="1" applyFont="1" applyBorder="1" applyAlignment="1" applyProtection="1">
      <alignment horizontal="left" vertical="center" wrapText="1"/>
      <protection locked="0"/>
    </xf>
    <xf numFmtId="56" fontId="35" fillId="3" borderId="55" xfId="0" applyNumberFormat="1" applyFont="1" applyFill="1" applyBorder="1" applyAlignment="1" applyProtection="1">
      <alignment horizontal="left" vertical="center" shrinkToFit="1"/>
      <protection locked="0"/>
    </xf>
    <xf numFmtId="0" fontId="39" fillId="0" borderId="55" xfId="0" applyFont="1" applyBorder="1" applyAlignment="1">
      <alignment horizontal="left" vertical="center"/>
    </xf>
    <xf numFmtId="0" fontId="39" fillId="9" borderId="58" xfId="0" applyFont="1" applyFill="1" applyBorder="1">
      <alignment vertical="center"/>
    </xf>
    <xf numFmtId="0" fontId="39" fillId="3" borderId="56" xfId="0" applyFont="1" applyFill="1" applyBorder="1">
      <alignment vertical="center"/>
    </xf>
    <xf numFmtId="0" fontId="35" fillId="3" borderId="54" xfId="0" applyFont="1" applyFill="1" applyBorder="1" applyAlignment="1">
      <alignment horizontal="left" vertical="center" shrinkToFit="1"/>
    </xf>
    <xf numFmtId="181" fontId="35" fillId="3" borderId="55" xfId="0" applyNumberFormat="1" applyFont="1" applyFill="1" applyBorder="1" applyAlignment="1" applyProtection="1">
      <alignment horizontal="left" vertical="center" wrapText="1"/>
      <protection locked="0"/>
    </xf>
    <xf numFmtId="0" fontId="39" fillId="3" borderId="58" xfId="0" applyFont="1" applyFill="1" applyBorder="1">
      <alignment vertical="center"/>
    </xf>
    <xf numFmtId="0" fontId="35" fillId="3" borderId="54" xfId="0" applyFont="1" applyFill="1" applyBorder="1" applyAlignment="1" applyProtection="1">
      <alignment horizontal="left" vertical="center" shrinkToFit="1"/>
      <protection locked="0"/>
    </xf>
    <xf numFmtId="182" fontId="35" fillId="3" borderId="55" xfId="0" applyNumberFormat="1" applyFont="1" applyFill="1" applyBorder="1" applyAlignment="1" applyProtection="1">
      <alignment horizontal="left" vertical="center" wrapText="1"/>
      <protection locked="0"/>
    </xf>
    <xf numFmtId="182" fontId="35" fillId="3" borderId="54" xfId="0" applyNumberFormat="1" applyFont="1" applyFill="1" applyBorder="1" applyAlignment="1" applyProtection="1">
      <alignment horizontal="left" vertical="center" wrapText="1"/>
      <protection locked="0"/>
    </xf>
    <xf numFmtId="0" fontId="35" fillId="3" borderId="59" xfId="0" applyFont="1" applyFill="1" applyBorder="1" applyAlignment="1" applyProtection="1">
      <alignment horizontal="left" vertical="center" wrapText="1"/>
      <protection locked="0"/>
    </xf>
    <xf numFmtId="0" fontId="39" fillId="3" borderId="60" xfId="0" applyFont="1" applyFill="1" applyBorder="1">
      <alignment vertical="center"/>
    </xf>
    <xf numFmtId="0" fontId="39" fillId="3" borderId="62" xfId="0" applyFont="1" applyFill="1" applyBorder="1">
      <alignment vertical="center"/>
    </xf>
    <xf numFmtId="0" fontId="35" fillId="3" borderId="52" xfId="0" applyFont="1" applyFill="1" applyBorder="1" applyAlignment="1">
      <alignment horizontal="left" vertical="center" shrinkToFit="1"/>
    </xf>
    <xf numFmtId="0" fontId="39" fillId="3" borderId="63" xfId="0" applyFont="1" applyFill="1" applyBorder="1">
      <alignment vertical="center"/>
    </xf>
    <xf numFmtId="0" fontId="35" fillId="3" borderId="52" xfId="0" applyFont="1" applyFill="1" applyBorder="1" applyAlignment="1" applyProtection="1">
      <alignment horizontal="left" vertical="center" shrinkToFit="1"/>
      <protection locked="0"/>
    </xf>
    <xf numFmtId="0" fontId="39" fillId="3" borderId="64" xfId="0" applyFont="1" applyFill="1" applyBorder="1">
      <alignment vertical="center"/>
    </xf>
    <xf numFmtId="0" fontId="35" fillId="3" borderId="54" xfId="0" applyFont="1" applyFill="1" applyBorder="1" applyAlignment="1" applyProtection="1">
      <alignment horizontal="left" vertical="center"/>
      <protection locked="0"/>
    </xf>
    <xf numFmtId="0" fontId="35" fillId="3" borderId="55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left" vertical="center"/>
    </xf>
    <xf numFmtId="0" fontId="39" fillId="3" borderId="0" xfId="0" applyFont="1" applyFill="1">
      <alignment vertical="center"/>
    </xf>
    <xf numFmtId="0" fontId="35" fillId="7" borderId="54" xfId="0" applyFont="1" applyFill="1" applyBorder="1" applyAlignment="1" applyProtection="1">
      <alignment horizontal="left" vertical="center" shrinkToFit="1"/>
      <protection locked="0"/>
    </xf>
    <xf numFmtId="0" fontId="35" fillId="7" borderId="54" xfId="0" applyFont="1" applyFill="1" applyBorder="1" applyAlignment="1" applyProtection="1">
      <alignment horizontal="left" vertical="center" wrapText="1"/>
      <protection locked="0"/>
    </xf>
    <xf numFmtId="0" fontId="35" fillId="7" borderId="54" xfId="0" applyFont="1" applyFill="1" applyBorder="1" applyAlignment="1">
      <alignment horizontal="left" vertical="center" shrinkToFit="1"/>
    </xf>
    <xf numFmtId="0" fontId="35" fillId="7" borderId="54" xfId="0" applyFont="1" applyFill="1" applyBorder="1" applyAlignment="1" applyProtection="1">
      <alignment horizontal="left" vertical="center"/>
      <protection locked="0"/>
    </xf>
    <xf numFmtId="183" fontId="35" fillId="7" borderId="54" xfId="0" applyNumberFormat="1" applyFont="1" applyFill="1" applyBorder="1" applyAlignment="1" applyProtection="1">
      <alignment horizontal="left" vertical="center"/>
      <protection locked="0"/>
    </xf>
    <xf numFmtId="183" fontId="35" fillId="3" borderId="55" xfId="0" applyNumberFormat="1" applyFont="1" applyFill="1" applyBorder="1" applyAlignment="1" applyProtection="1">
      <alignment horizontal="left" vertical="center"/>
      <protection locked="0"/>
    </xf>
    <xf numFmtId="176" fontId="35" fillId="7" borderId="54" xfId="0" applyNumberFormat="1" applyFont="1" applyFill="1" applyBorder="1" applyAlignment="1" applyProtection="1">
      <alignment horizontal="left" vertical="center"/>
      <protection locked="0"/>
    </xf>
    <xf numFmtId="176" fontId="35" fillId="3" borderId="55" xfId="0" applyNumberFormat="1" applyFont="1" applyFill="1" applyBorder="1" applyAlignment="1" applyProtection="1">
      <alignment horizontal="left" vertical="center"/>
      <protection locked="0"/>
    </xf>
    <xf numFmtId="0" fontId="35" fillId="7" borderId="61" xfId="0" applyFont="1" applyFill="1" applyBorder="1" applyAlignment="1">
      <alignment horizontal="left" vertical="center" shrinkToFit="1"/>
    </xf>
    <xf numFmtId="0" fontId="35" fillId="7" borderId="61" xfId="0" applyFont="1" applyFill="1" applyBorder="1" applyAlignment="1" applyProtection="1">
      <alignment horizontal="left" vertical="center"/>
      <protection locked="0"/>
    </xf>
    <xf numFmtId="0" fontId="41" fillId="0" borderId="0" xfId="0" applyFont="1" applyAlignment="1">
      <alignment horizontal="left" vertical="center"/>
    </xf>
    <xf numFmtId="0" fontId="39" fillId="3" borderId="57" xfId="0" applyFont="1" applyFill="1" applyBorder="1">
      <alignment vertical="center"/>
    </xf>
    <xf numFmtId="0" fontId="38" fillId="3" borderId="55" xfId="0" applyFont="1" applyFill="1" applyBorder="1" applyAlignment="1">
      <alignment horizontal="left" vertical="center"/>
    </xf>
    <xf numFmtId="0" fontId="35" fillId="3" borderId="58" xfId="0" applyFont="1" applyFill="1" applyBorder="1">
      <alignment vertical="center"/>
    </xf>
    <xf numFmtId="0" fontId="35" fillId="3" borderId="0" xfId="0" applyFont="1" applyFill="1">
      <alignment vertical="center"/>
    </xf>
    <xf numFmtId="0" fontId="35" fillId="3" borderId="0" xfId="0" applyFont="1" applyFill="1" applyAlignment="1" applyProtection="1">
      <alignment horizontal="left" vertical="center" wrapText="1"/>
      <protection locked="0"/>
    </xf>
    <xf numFmtId="0" fontId="42" fillId="3" borderId="58" xfId="0" applyFont="1" applyFill="1" applyBorder="1">
      <alignment vertical="center"/>
    </xf>
    <xf numFmtId="0" fontId="35" fillId="3" borderId="55" xfId="0" applyFont="1" applyFill="1" applyBorder="1" applyAlignment="1">
      <alignment horizontal="left" vertical="center" shrinkToFit="1"/>
    </xf>
    <xf numFmtId="0" fontId="35" fillId="3" borderId="58" xfId="0" applyFont="1" applyFill="1" applyBorder="1" applyAlignment="1">
      <alignment horizontal="center" vertical="center"/>
    </xf>
    <xf numFmtId="0" fontId="43" fillId="3" borderId="58" xfId="0" applyFont="1" applyFill="1" applyBorder="1">
      <alignment vertical="center"/>
    </xf>
    <xf numFmtId="0" fontId="43" fillId="3" borderId="60" xfId="0" applyFont="1" applyFill="1" applyBorder="1">
      <alignment vertical="center"/>
    </xf>
    <xf numFmtId="0" fontId="35" fillId="3" borderId="53" xfId="0" applyFont="1" applyFill="1" applyBorder="1">
      <alignment vertical="center"/>
    </xf>
    <xf numFmtId="0" fontId="39" fillId="3" borderId="50" xfId="0" applyFont="1" applyFill="1" applyBorder="1">
      <alignment vertical="center"/>
    </xf>
    <xf numFmtId="0" fontId="39" fillId="3" borderId="51" xfId="0" applyFont="1" applyFill="1" applyBorder="1">
      <alignment vertical="center"/>
    </xf>
    <xf numFmtId="0" fontId="39" fillId="3" borderId="59" xfId="0" applyFont="1" applyFill="1" applyBorder="1" applyAlignment="1">
      <alignment horizontal="left" vertical="center"/>
    </xf>
    <xf numFmtId="0" fontId="39" fillId="0" borderId="0" xfId="0" applyFont="1" applyAlignment="1">
      <alignment vertical="center" shrinkToFit="1"/>
    </xf>
    <xf numFmtId="0" fontId="35" fillId="3" borderId="56" xfId="0" applyFont="1" applyFill="1" applyBorder="1" applyAlignment="1">
      <alignment horizontal="left" vertical="center" shrinkToFit="1"/>
    </xf>
    <xf numFmtId="0" fontId="35" fillId="3" borderId="59" xfId="0" applyFont="1" applyFill="1" applyBorder="1" applyAlignment="1">
      <alignment horizontal="left" vertical="center" shrinkToFit="1"/>
    </xf>
    <xf numFmtId="0" fontId="35" fillId="3" borderId="53" xfId="0" applyFont="1" applyFill="1" applyBorder="1" applyAlignment="1" applyProtection="1">
      <alignment horizontal="left" vertical="center" wrapText="1"/>
      <protection locked="0"/>
    </xf>
    <xf numFmtId="0" fontId="35" fillId="3" borderId="63" xfId="0" applyFont="1" applyFill="1" applyBorder="1" applyAlignment="1" applyProtection="1">
      <alignment horizontal="left" vertical="center" wrapText="1"/>
      <protection locked="0"/>
    </xf>
    <xf numFmtId="0" fontId="35" fillId="3" borderId="61" xfId="0" applyFont="1" applyFill="1" applyBorder="1" applyAlignment="1" applyProtection="1">
      <alignment horizontal="left" vertical="center" wrapText="1"/>
      <protection locked="0"/>
    </xf>
    <xf numFmtId="0" fontId="35" fillId="3" borderId="64" xfId="0" applyFont="1" applyFill="1" applyBorder="1" applyAlignment="1" applyProtection="1">
      <alignment horizontal="left" vertical="center" wrapText="1"/>
      <protection locked="0"/>
    </xf>
    <xf numFmtId="0" fontId="35" fillId="12" borderId="59" xfId="0" applyFont="1" applyFill="1" applyBorder="1" applyAlignment="1" applyProtection="1">
      <alignment horizontal="left" vertical="center" wrapText="1"/>
      <protection locked="0"/>
    </xf>
    <xf numFmtId="0" fontId="38" fillId="7" borderId="52" xfId="0" applyFont="1" applyFill="1" applyBorder="1" applyAlignment="1">
      <alignment horizontal="center" vertical="center"/>
    </xf>
    <xf numFmtId="56" fontId="35" fillId="13" borderId="54" xfId="0" applyNumberFormat="1" applyFont="1" applyFill="1" applyBorder="1" applyAlignment="1" applyProtection="1">
      <alignment horizontal="left" vertical="center" shrinkToFit="1"/>
      <protection locked="0"/>
    </xf>
    <xf numFmtId="0" fontId="44" fillId="8" borderId="0" xfId="0" applyFont="1" applyFill="1" applyAlignment="1">
      <alignment horizontal="left" vertical="center"/>
    </xf>
    <xf numFmtId="0" fontId="40" fillId="8" borderId="0" xfId="0" applyFont="1" applyFill="1">
      <alignment vertical="center"/>
    </xf>
    <xf numFmtId="0" fontId="11" fillId="0" borderId="54" xfId="0" applyFont="1" applyBorder="1" applyAlignment="1" applyProtection="1">
      <alignment horizontal="center" vertical="center"/>
      <protection locked="0"/>
    </xf>
    <xf numFmtId="0" fontId="12" fillId="5" borderId="66" xfId="0" applyFont="1" applyFill="1" applyBorder="1" applyAlignment="1" applyProtection="1">
      <alignment vertical="center" shrinkToFit="1"/>
      <protection locked="0"/>
    </xf>
    <xf numFmtId="0" fontId="20" fillId="4" borderId="50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176" fontId="13" fillId="0" borderId="28" xfId="0" applyNumberFormat="1" applyFont="1" applyBorder="1" applyAlignment="1" applyProtection="1">
      <alignment horizontal="center" vertical="center"/>
      <protection locked="0"/>
    </xf>
    <xf numFmtId="176" fontId="13" fillId="0" borderId="16" xfId="0" applyNumberFormat="1" applyFont="1" applyBorder="1" applyAlignment="1" applyProtection="1">
      <alignment horizontal="center" vertical="center"/>
      <protection locked="0"/>
    </xf>
    <xf numFmtId="176" fontId="13" fillId="0" borderId="30" xfId="0" applyNumberFormat="1" applyFont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14" fillId="0" borderId="6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176" fontId="14" fillId="3" borderId="12" xfId="0" applyNumberFormat="1" applyFont="1" applyFill="1" applyBorder="1" applyAlignment="1">
      <alignment horizontal="center" vertical="center"/>
    </xf>
    <xf numFmtId="176" fontId="14" fillId="3" borderId="13" xfId="0" applyNumberFormat="1" applyFont="1" applyFill="1" applyBorder="1" applyAlignment="1">
      <alignment horizontal="center" vertical="center"/>
    </xf>
    <xf numFmtId="176" fontId="14" fillId="3" borderId="15" xfId="0" applyNumberFormat="1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2" fillId="5" borderId="24" xfId="0" applyFont="1" applyFill="1" applyBorder="1" applyAlignment="1">
      <alignment horizontal="center" vertical="center" shrinkToFit="1"/>
    </xf>
    <xf numFmtId="0" fontId="12" fillId="5" borderId="13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left" vertical="center" wrapText="1" shrinkToFit="1"/>
      <protection locked="0"/>
    </xf>
    <xf numFmtId="0" fontId="12" fillId="3" borderId="9" xfId="0" applyFont="1" applyFill="1" applyBorder="1" applyAlignment="1" applyProtection="1">
      <alignment horizontal="left" vertical="center" wrapText="1" shrinkToFit="1"/>
      <protection locked="0"/>
    </xf>
    <xf numFmtId="0" fontId="20" fillId="3" borderId="50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 shrinkToFit="1"/>
    </xf>
    <xf numFmtId="0" fontId="20" fillId="6" borderId="51" xfId="0" applyFont="1" applyFill="1" applyBorder="1" applyAlignment="1">
      <alignment horizontal="center" vertical="center" shrinkToFit="1"/>
    </xf>
    <xf numFmtId="0" fontId="20" fillId="6" borderId="52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shrinkToFit="1"/>
    </xf>
    <xf numFmtId="0" fontId="12" fillId="5" borderId="23" xfId="0" applyFont="1" applyFill="1" applyBorder="1" applyAlignment="1">
      <alignment horizontal="center" vertical="center" shrinkToFit="1"/>
    </xf>
    <xf numFmtId="0" fontId="12" fillId="0" borderId="40" xfId="0" quotePrefix="1" applyFont="1" applyBorder="1" applyAlignment="1" applyProtection="1">
      <alignment horizontal="left" vertical="center"/>
      <protection locked="0"/>
    </xf>
    <xf numFmtId="0" fontId="12" fillId="0" borderId="11" xfId="0" quotePrefix="1" applyFont="1" applyBorder="1" applyAlignment="1" applyProtection="1">
      <alignment horizontal="left" vertical="center"/>
      <protection locked="0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0" borderId="41" xfId="0" quotePrefix="1" applyFont="1" applyBorder="1" applyAlignment="1" applyProtection="1">
      <alignment horizontal="left" vertical="center"/>
      <protection locked="0"/>
    </xf>
    <xf numFmtId="0" fontId="12" fillId="5" borderId="19" xfId="0" applyFont="1" applyFill="1" applyBorder="1" applyAlignment="1">
      <alignment horizontal="center" vertical="center" shrinkToFit="1"/>
    </xf>
    <xf numFmtId="0" fontId="12" fillId="5" borderId="20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5" borderId="22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0" borderId="22" xfId="0" applyFont="1" applyBorder="1" applyAlignment="1" applyProtection="1">
      <alignment horizontal="left" vertical="center" wrapText="1" shrinkToFit="1"/>
      <protection locked="0"/>
    </xf>
    <xf numFmtId="0" fontId="12" fillId="0" borderId="20" xfId="0" applyFont="1" applyBorder="1" applyAlignment="1" applyProtection="1">
      <alignment horizontal="left" vertical="center" wrapText="1" shrinkToFit="1"/>
      <protection locked="0"/>
    </xf>
    <xf numFmtId="0" fontId="12" fillId="0" borderId="21" xfId="0" applyFont="1" applyBorder="1" applyAlignment="1" applyProtection="1">
      <alignment horizontal="left" vertical="center" wrapText="1" shrinkToFit="1"/>
      <protection locked="0"/>
    </xf>
    <xf numFmtId="0" fontId="12" fillId="0" borderId="26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5" borderId="17" xfId="0" applyFont="1" applyFill="1" applyBorder="1" applyAlignment="1">
      <alignment horizontal="center" vertical="center" wrapText="1" shrinkToFit="1"/>
    </xf>
    <xf numFmtId="0" fontId="12" fillId="5" borderId="3" xfId="0" applyFont="1" applyFill="1" applyBorder="1" applyAlignment="1">
      <alignment horizontal="center" vertical="center" wrapText="1" shrinkToFit="1"/>
    </xf>
    <xf numFmtId="0" fontId="12" fillId="5" borderId="4" xfId="0" applyFont="1" applyFill="1" applyBorder="1" applyAlignment="1">
      <alignment horizontal="center" vertical="center" wrapText="1" shrinkToFit="1"/>
    </xf>
    <xf numFmtId="184" fontId="12" fillId="0" borderId="17" xfId="0" applyNumberFormat="1" applyFont="1" applyBorder="1" applyAlignment="1" applyProtection="1">
      <alignment horizontal="center" vertical="center"/>
      <protection locked="0"/>
    </xf>
    <xf numFmtId="184" fontId="12" fillId="0" borderId="3" xfId="0" applyNumberFormat="1" applyFont="1" applyBorder="1" applyAlignment="1" applyProtection="1">
      <alignment horizontal="center" vertical="center"/>
      <protection locked="0"/>
    </xf>
    <xf numFmtId="184" fontId="12" fillId="0" borderId="18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12" fillId="0" borderId="9" xfId="0" applyNumberFormat="1" applyFont="1" applyBorder="1" applyAlignment="1" applyProtection="1">
      <alignment horizontal="left" vertical="center" shrinkToFit="1"/>
      <protection locked="0"/>
    </xf>
    <xf numFmtId="0" fontId="12" fillId="5" borderId="2" xfId="0" applyFont="1" applyFill="1" applyBorder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12" fillId="0" borderId="1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5" borderId="1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12" fillId="5" borderId="24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32" fillId="3" borderId="0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left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 shrinkToFit="1"/>
    </xf>
    <xf numFmtId="0" fontId="14" fillId="5" borderId="4" xfId="0" applyFont="1" applyFill="1" applyBorder="1" applyAlignment="1">
      <alignment horizontal="center" vertical="center" shrinkToFit="1"/>
    </xf>
    <xf numFmtId="0" fontId="17" fillId="0" borderId="17" xfId="0" applyFont="1" applyBorder="1" applyAlignment="1" applyProtection="1">
      <alignment horizontal="left" vertical="center" indent="1" shrinkToFit="1"/>
      <protection locked="0"/>
    </xf>
    <xf numFmtId="0" fontId="17" fillId="0" borderId="3" xfId="0" applyFont="1" applyBorder="1" applyAlignment="1" applyProtection="1">
      <alignment horizontal="left" vertical="center" indent="1" shrinkToFit="1"/>
      <protection locked="0"/>
    </xf>
    <xf numFmtId="184" fontId="12" fillId="0" borderId="38" xfId="0" applyNumberFormat="1" applyFont="1" applyBorder="1" applyAlignment="1" applyProtection="1">
      <alignment horizontal="center" vertical="center"/>
      <protection locked="0"/>
    </xf>
    <xf numFmtId="184" fontId="12" fillId="0" borderId="36" xfId="0" applyNumberFormat="1" applyFont="1" applyBorder="1" applyAlignment="1" applyProtection="1">
      <alignment horizontal="center" vertical="center"/>
      <protection locked="0"/>
    </xf>
    <xf numFmtId="184" fontId="12" fillId="0" borderId="39" xfId="0" applyNumberFormat="1" applyFont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>
      <alignment horizontal="center" vertical="center" shrinkToFit="1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4" fillId="5" borderId="1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7" fillId="0" borderId="17" xfId="0" applyFont="1" applyBorder="1" applyAlignment="1" applyProtection="1">
      <alignment horizontal="left" vertical="center" indent="1"/>
      <protection locked="0"/>
    </xf>
    <xf numFmtId="0" fontId="17" fillId="0" borderId="3" xfId="0" applyFont="1" applyBorder="1" applyAlignment="1" applyProtection="1">
      <alignment horizontal="left" vertical="center" indent="1"/>
      <protection locked="0"/>
    </xf>
    <xf numFmtId="0" fontId="17" fillId="0" borderId="4" xfId="0" applyFont="1" applyBorder="1" applyAlignment="1" applyProtection="1">
      <alignment horizontal="left" vertical="center" indent="1"/>
      <protection locked="0"/>
    </xf>
    <xf numFmtId="0" fontId="12" fillId="5" borderId="32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12" fillId="0" borderId="27" xfId="0" quotePrefix="1" applyFont="1" applyBorder="1" applyAlignment="1" applyProtection="1">
      <alignment horizontal="left" vertical="center" shrinkToFit="1"/>
      <protection locked="0"/>
    </xf>
    <xf numFmtId="0" fontId="12" fillId="0" borderId="1" xfId="0" quotePrefix="1" applyFont="1" applyBorder="1" applyAlignment="1" applyProtection="1">
      <alignment horizontal="left" vertical="center" shrinkToFit="1"/>
      <protection locked="0"/>
    </xf>
    <xf numFmtId="0" fontId="12" fillId="5" borderId="12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12" fillId="5" borderId="6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8" fontId="14" fillId="0" borderId="28" xfId="0" applyNumberFormat="1" applyFont="1" applyBorder="1" applyAlignment="1" applyProtection="1">
      <alignment horizontal="center" vertical="center"/>
      <protection locked="0"/>
    </xf>
    <xf numFmtId="185" fontId="12" fillId="3" borderId="24" xfId="0" applyNumberFormat="1" applyFont="1" applyFill="1" applyBorder="1" applyAlignment="1">
      <alignment horizontal="center" vertical="center" wrapText="1" shrinkToFit="1"/>
    </xf>
    <xf numFmtId="185" fontId="12" fillId="3" borderId="14" xfId="0" applyNumberFormat="1" applyFont="1" applyFill="1" applyBorder="1" applyAlignment="1">
      <alignment horizontal="center" vertical="center" wrapText="1" shrinkToFit="1"/>
    </xf>
    <xf numFmtId="0" fontId="14" fillId="3" borderId="12" xfId="0" applyFont="1" applyFill="1" applyBorder="1" applyAlignment="1" applyProtection="1">
      <alignment horizontal="center" vertical="center" wrapText="1" shrinkToFit="1"/>
      <protection hidden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12" fillId="5" borderId="32" xfId="0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12" fillId="0" borderId="12" xfId="0" quotePrefix="1" applyFont="1" applyBorder="1" applyAlignment="1" applyProtection="1">
      <alignment horizontal="left" vertical="center" shrinkToFit="1"/>
      <protection locked="0"/>
    </xf>
    <xf numFmtId="0" fontId="12" fillId="0" borderId="13" xfId="0" quotePrefix="1" applyFont="1" applyBorder="1" applyAlignment="1" applyProtection="1">
      <alignment horizontal="left" vertical="center" shrinkToFit="1"/>
      <protection locked="0"/>
    </xf>
    <xf numFmtId="0" fontId="12" fillId="0" borderId="14" xfId="0" quotePrefix="1" applyFont="1" applyBorder="1" applyAlignment="1" applyProtection="1">
      <alignment horizontal="left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5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12" fillId="3" borderId="36" xfId="0" applyFont="1" applyFill="1" applyBorder="1" applyAlignment="1">
      <alignment vertical="center" shrinkToFit="1"/>
    </xf>
    <xf numFmtId="0" fontId="12" fillId="3" borderId="36" xfId="0" applyFont="1" applyFill="1" applyBorder="1" applyAlignment="1" applyProtection="1">
      <alignment horizontal="left" vertical="center" shrinkToFi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2" fillId="0" borderId="23" xfId="0" quotePrefix="1" applyFont="1" applyBorder="1" applyAlignment="1" applyProtection="1">
      <alignment horizontal="left" vertical="center"/>
      <protection locked="0"/>
    </xf>
    <xf numFmtId="0" fontId="12" fillId="5" borderId="4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178" fontId="14" fillId="0" borderId="16" xfId="0" applyNumberFormat="1" applyFont="1" applyBorder="1" applyAlignment="1" applyProtection="1">
      <alignment horizontal="center" vertical="center"/>
      <protection locked="0"/>
    </xf>
    <xf numFmtId="178" fontId="14" fillId="0" borderId="30" xfId="0" applyNumberFormat="1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4" fillId="0" borderId="12" xfId="0" applyFont="1" applyBorder="1" applyAlignment="1">
      <alignment horizontal="left" vertical="center" wrapText="1" indent="1"/>
    </xf>
    <xf numFmtId="0" fontId="14" fillId="0" borderId="13" xfId="0" applyFont="1" applyBorder="1" applyAlignment="1">
      <alignment horizontal="left" vertical="center" wrapText="1" indent="1"/>
    </xf>
    <xf numFmtId="0" fontId="14" fillId="0" borderId="14" xfId="0" applyFont="1" applyBorder="1" applyAlignment="1">
      <alignment horizontal="left" vertical="center" wrapText="1" indent="1"/>
    </xf>
    <xf numFmtId="176" fontId="14" fillId="0" borderId="12" xfId="0" applyNumberFormat="1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center" vertical="center"/>
    </xf>
    <xf numFmtId="177" fontId="12" fillId="0" borderId="17" xfId="0" applyNumberFormat="1" applyFont="1" applyBorder="1" applyAlignment="1" applyProtection="1">
      <alignment horizontal="center" vertical="center"/>
      <protection locked="0"/>
    </xf>
    <xf numFmtId="177" fontId="12" fillId="0" borderId="3" xfId="0" applyNumberFormat="1" applyFont="1" applyBorder="1" applyAlignment="1" applyProtection="1">
      <alignment horizontal="center" vertical="center"/>
      <protection locked="0"/>
    </xf>
    <xf numFmtId="177" fontId="12" fillId="0" borderId="18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2" fillId="5" borderId="29" xfId="0" applyFont="1" applyFill="1" applyBorder="1" applyAlignment="1">
      <alignment horizontal="center" vertical="center"/>
    </xf>
    <xf numFmtId="0" fontId="35" fillId="7" borderId="50" xfId="0" applyFont="1" applyFill="1" applyBorder="1">
      <alignment vertical="center"/>
    </xf>
    <xf numFmtId="0" fontId="35" fillId="7" borderId="51" xfId="0" applyFont="1" applyFill="1" applyBorder="1">
      <alignment vertical="center"/>
    </xf>
    <xf numFmtId="0" fontId="35" fillId="7" borderId="52" xfId="0" applyFont="1" applyFill="1" applyBorder="1">
      <alignment vertical="center"/>
    </xf>
    <xf numFmtId="0" fontId="35" fillId="3" borderId="50" xfId="0" applyFont="1" applyFill="1" applyBorder="1" applyAlignment="1" applyProtection="1">
      <alignment vertical="center" wrapText="1"/>
      <protection locked="0"/>
    </xf>
    <xf numFmtId="0" fontId="35" fillId="3" borderId="51" xfId="0" applyFont="1" applyFill="1" applyBorder="1" applyAlignment="1" applyProtection="1">
      <alignment vertical="center" wrapText="1"/>
      <protection locked="0"/>
    </xf>
    <xf numFmtId="0" fontId="35" fillId="3" borderId="52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</cellXfs>
  <cellStyles count="5">
    <cellStyle name="ハイパーリンク" xfId="1" builtinId="8"/>
    <cellStyle name="桁区切り 2" xfId="4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87"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FF"/>
      <color rgb="FF0000FF"/>
      <color rgb="FFCC99FF"/>
      <color rgb="FFCCCC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checked="Checked" firstButton="1" fmlaLink="$AG$19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G$5" lockText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firstButton="1" lockText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$AG$18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$AG$17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23608" name="Group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0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21</xdr:col>
          <xdr:colOff>137160</xdr:colOff>
          <xdr:row>18</xdr:row>
          <xdr:rowOff>114300</xdr:rowOff>
        </xdr:to>
        <xdr:sp macro="" textlink="">
          <xdr:nvSpPr>
            <xdr:cNvPr id="23609" name="Group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0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17</xdr:row>
          <xdr:rowOff>0</xdr:rowOff>
        </xdr:from>
        <xdr:to>
          <xdr:col>14</xdr:col>
          <xdr:colOff>213360</xdr:colOff>
          <xdr:row>18</xdr:row>
          <xdr:rowOff>22860</xdr:rowOff>
        </xdr:to>
        <xdr:sp macro="" textlink="">
          <xdr:nvSpPr>
            <xdr:cNvPr id="23664" name="Group Box 112" hidden="1">
              <a:extLst>
                <a:ext uri="{63B3BB69-23CF-44E3-9099-C40C66FF867C}">
                  <a14:compatExt spid="_x0000_s23664"/>
                </a:ext>
                <a:ext uri="{FF2B5EF4-FFF2-40B4-BE49-F238E27FC236}">
                  <a16:creationId xmlns:a16="http://schemas.microsoft.com/office/drawing/2014/main" id="{00000000-0008-0000-0000-00007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18</xdr:row>
          <xdr:rowOff>0</xdr:rowOff>
        </xdr:from>
        <xdr:to>
          <xdr:col>14</xdr:col>
          <xdr:colOff>289560</xdr:colOff>
          <xdr:row>18</xdr:row>
          <xdr:rowOff>419100</xdr:rowOff>
        </xdr:to>
        <xdr:sp macro="" textlink="">
          <xdr:nvSpPr>
            <xdr:cNvPr id="23669" name="Group Box 117" hidden="1">
              <a:extLst>
                <a:ext uri="{63B3BB69-23CF-44E3-9099-C40C66FF867C}">
                  <a14:compatExt spid="_x0000_s23669"/>
                </a:ext>
                <a:ext uri="{FF2B5EF4-FFF2-40B4-BE49-F238E27FC236}">
                  <a16:creationId xmlns:a16="http://schemas.microsoft.com/office/drawing/2014/main" id="{00000000-0008-0000-0000-00007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15240</xdr:colOff>
          <xdr:row>15</xdr:row>
          <xdr:rowOff>342900</xdr:rowOff>
        </xdr:to>
        <xdr:sp macro="" textlink="">
          <xdr:nvSpPr>
            <xdr:cNvPr id="23681" name="Group Box 129" hidden="1">
              <a:extLst>
                <a:ext uri="{63B3BB69-23CF-44E3-9099-C40C66FF867C}">
                  <a14:compatExt spid="_x0000_s23681"/>
                </a:ext>
                <a:ext uri="{FF2B5EF4-FFF2-40B4-BE49-F238E27FC236}">
                  <a16:creationId xmlns:a16="http://schemas.microsoft.com/office/drawing/2014/main" id="{00000000-0008-0000-0000-00008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30480</xdr:colOff>
          <xdr:row>16</xdr:row>
          <xdr:rowOff>0</xdr:rowOff>
        </xdr:to>
        <xdr:sp macro="" textlink="">
          <xdr:nvSpPr>
            <xdr:cNvPr id="23682" name="Group Box 130" hidden="1">
              <a:extLst>
                <a:ext uri="{63B3BB69-23CF-44E3-9099-C40C66FF867C}">
                  <a14:compatExt spid="_x0000_s23682"/>
                </a:ext>
                <a:ext uri="{FF2B5EF4-FFF2-40B4-BE49-F238E27FC236}">
                  <a16:creationId xmlns:a16="http://schemas.microsoft.com/office/drawing/2014/main" id="{00000000-0008-0000-0000-00008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16</xdr:row>
          <xdr:rowOff>76200</xdr:rowOff>
        </xdr:from>
        <xdr:to>
          <xdr:col>23</xdr:col>
          <xdr:colOff>236220</xdr:colOff>
          <xdr:row>16</xdr:row>
          <xdr:rowOff>274320</xdr:rowOff>
        </xdr:to>
        <xdr:sp macro="" textlink="">
          <xdr:nvSpPr>
            <xdr:cNvPr id="36865" name="Option Butto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1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記載可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16</xdr:row>
          <xdr:rowOff>83820</xdr:rowOff>
        </xdr:from>
        <xdr:to>
          <xdr:col>28</xdr:col>
          <xdr:colOff>0</xdr:colOff>
          <xdr:row>16</xdr:row>
          <xdr:rowOff>274320</xdr:rowOff>
        </xdr:to>
        <xdr:sp macro="" textlink="">
          <xdr:nvSpPr>
            <xdr:cNvPr id="36866" name="Option Butto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1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記載不可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3</xdr:row>
          <xdr:rowOff>289560</xdr:rowOff>
        </xdr:from>
        <xdr:to>
          <xdr:col>24</xdr:col>
          <xdr:colOff>60960</xdr:colOff>
          <xdr:row>5</xdr:row>
          <xdr:rowOff>106680</xdr:rowOff>
        </xdr:to>
        <xdr:sp macro="" textlink="">
          <xdr:nvSpPr>
            <xdr:cNvPr id="36867" name="Group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1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Grouｐ54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</xdr:row>
          <xdr:rowOff>7620</xdr:rowOff>
        </xdr:from>
        <xdr:to>
          <xdr:col>30</xdr:col>
          <xdr:colOff>182880</xdr:colOff>
          <xdr:row>4</xdr:row>
          <xdr:rowOff>411480</xdr:rowOff>
        </xdr:to>
        <xdr:sp macro="" textlink="">
          <xdr:nvSpPr>
            <xdr:cNvPr id="36868" name="Group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1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15</xdr:row>
          <xdr:rowOff>76200</xdr:rowOff>
        </xdr:from>
        <xdr:to>
          <xdr:col>29</xdr:col>
          <xdr:colOff>0</xdr:colOff>
          <xdr:row>16</xdr:row>
          <xdr:rowOff>342900</xdr:rowOff>
        </xdr:to>
        <xdr:sp macro="" textlink="">
          <xdr:nvSpPr>
            <xdr:cNvPr id="36869" name="Group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1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21</xdr:col>
          <xdr:colOff>137160</xdr:colOff>
          <xdr:row>19</xdr:row>
          <xdr:rowOff>114300</xdr:rowOff>
        </xdr:to>
        <xdr:sp macro="" textlink="">
          <xdr:nvSpPr>
            <xdr:cNvPr id="36870" name="Group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1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18</xdr:row>
          <xdr:rowOff>7620</xdr:rowOff>
        </xdr:from>
        <xdr:to>
          <xdr:col>14</xdr:col>
          <xdr:colOff>236220</xdr:colOff>
          <xdr:row>19</xdr:row>
          <xdr:rowOff>30480</xdr:rowOff>
        </xdr:to>
        <xdr:sp macro="" textlink="">
          <xdr:nvSpPr>
            <xdr:cNvPr id="36871" name="Group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1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33130</xdr:colOff>
      <xdr:row>1</xdr:row>
      <xdr:rowOff>25400</xdr:rowOff>
    </xdr:from>
    <xdr:to>
      <xdr:col>24</xdr:col>
      <xdr:colOff>247650</xdr:colOff>
      <xdr:row>1</xdr:row>
      <xdr:rowOff>361950</xdr:rowOff>
    </xdr:to>
    <xdr:sp macro="" textlink="">
      <xdr:nvSpPr>
        <xdr:cNvPr id="9" name="角丸四角形 7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130" y="274782"/>
          <a:ext cx="6781575" cy="336550"/>
        </a:xfrm>
        <a:prstGeom prst="round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18</xdr:row>
          <xdr:rowOff>76200</xdr:rowOff>
        </xdr:from>
        <xdr:to>
          <xdr:col>6</xdr:col>
          <xdr:colOff>213360</xdr:colOff>
          <xdr:row>18</xdr:row>
          <xdr:rowOff>342900</xdr:rowOff>
        </xdr:to>
        <xdr:sp macro="" textlink="">
          <xdr:nvSpPr>
            <xdr:cNvPr id="36872" name="Option Button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1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</xdr:row>
          <xdr:rowOff>76200</xdr:rowOff>
        </xdr:from>
        <xdr:to>
          <xdr:col>9</xdr:col>
          <xdr:colOff>220980</xdr:colOff>
          <xdr:row>18</xdr:row>
          <xdr:rowOff>342900</xdr:rowOff>
        </xdr:to>
        <xdr:sp macro="" textlink="">
          <xdr:nvSpPr>
            <xdr:cNvPr id="36873" name="Option Button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1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協力機関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76200</xdr:rowOff>
        </xdr:from>
        <xdr:to>
          <xdr:col>12</xdr:col>
          <xdr:colOff>7620</xdr:colOff>
          <xdr:row>18</xdr:row>
          <xdr:rowOff>335280</xdr:rowOff>
        </xdr:to>
        <xdr:sp macro="" textlink="">
          <xdr:nvSpPr>
            <xdr:cNvPr id="36874" name="Option Button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1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18</xdr:row>
          <xdr:rowOff>0</xdr:rowOff>
        </xdr:from>
        <xdr:to>
          <xdr:col>14</xdr:col>
          <xdr:colOff>213360</xdr:colOff>
          <xdr:row>19</xdr:row>
          <xdr:rowOff>30480</xdr:rowOff>
        </xdr:to>
        <xdr:sp macro="" textlink="">
          <xdr:nvSpPr>
            <xdr:cNvPr id="36875" name="Group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01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19</xdr:row>
          <xdr:rowOff>0</xdr:rowOff>
        </xdr:from>
        <xdr:to>
          <xdr:col>14</xdr:col>
          <xdr:colOff>289560</xdr:colOff>
          <xdr:row>19</xdr:row>
          <xdr:rowOff>419100</xdr:rowOff>
        </xdr:to>
        <xdr:sp macro="" textlink="">
          <xdr:nvSpPr>
            <xdr:cNvPr id="36876" name="Group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1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4</xdr:row>
          <xdr:rowOff>68580</xdr:rowOff>
        </xdr:from>
        <xdr:to>
          <xdr:col>14</xdr:col>
          <xdr:colOff>45720</xdr:colOff>
          <xdr:row>4</xdr:row>
          <xdr:rowOff>365760</xdr:rowOff>
        </xdr:to>
        <xdr:sp macro="" textlink="">
          <xdr:nvSpPr>
            <xdr:cNvPr id="36889" name="Option Button 25" hidden="1">
              <a:extLst>
                <a:ext uri="{63B3BB69-23CF-44E3-9099-C40C66FF867C}">
                  <a14:compatExt spid="_x0000_s36889"/>
                </a:ext>
                <a:ext uri="{FF2B5EF4-FFF2-40B4-BE49-F238E27FC236}">
                  <a16:creationId xmlns:a16="http://schemas.microsoft.com/office/drawing/2014/main" id="{00000000-0008-0000-0100-00001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現任介護職員研修＜オンデマンド＞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4</xdr:row>
          <xdr:rowOff>83820</xdr:rowOff>
        </xdr:from>
        <xdr:to>
          <xdr:col>24</xdr:col>
          <xdr:colOff>220980</xdr:colOff>
          <xdr:row>4</xdr:row>
          <xdr:rowOff>350520</xdr:rowOff>
        </xdr:to>
        <xdr:sp macro="" textlink="">
          <xdr:nvSpPr>
            <xdr:cNvPr id="36890" name="Option Button 26" hidden="1">
              <a:extLst>
                <a:ext uri="{63B3BB69-23CF-44E3-9099-C40C66FF867C}">
                  <a14:compatExt spid="_x0000_s36890"/>
                </a:ext>
                <a:ext uri="{FF2B5EF4-FFF2-40B4-BE49-F238E27FC236}">
                  <a16:creationId xmlns:a16="http://schemas.microsoft.com/office/drawing/2014/main" id="{00000000-0008-0000-0100-00001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介護支援専門員研修＜オンデマンド＞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0</xdr:colOff>
      <xdr:row>1</xdr:row>
      <xdr:rowOff>0</xdr:rowOff>
    </xdr:from>
    <xdr:to>
      <xdr:col>75</xdr:col>
      <xdr:colOff>1321</xdr:colOff>
      <xdr:row>21</xdr:row>
      <xdr:rowOff>13855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>
          <a:grpSpLocks noChangeAspect="1"/>
        </xdr:cNvGrpSpPr>
      </xdr:nvGrpSpPr>
      <xdr:grpSpPr>
        <a:xfrm>
          <a:off x="9293679" y="244929"/>
          <a:ext cx="9063678" cy="6521879"/>
          <a:chOff x="6252475" y="294206"/>
          <a:chExt cx="8293454" cy="6656171"/>
        </a:xfrm>
      </xdr:grpSpPr>
      <xdr:pic>
        <xdr:nvPicPr>
          <xdr:cNvPr id="33" name="図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52475" y="294206"/>
            <a:ext cx="8293454" cy="66561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9665582" y="2305559"/>
            <a:ext cx="4159625" cy="563963"/>
          </a:xfrm>
          <a:prstGeom prst="rect">
            <a:avLst/>
          </a:prstGeom>
          <a:solidFill>
            <a:srgbClr val="FFFFFF">
              <a:alpha val="32941"/>
            </a:srgbClr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入力不要</a:t>
            </a:r>
            <a:endParaRPr kumimoji="1" lang="ja-JP" altLang="en-US" sz="1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43009" name="Group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2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21</xdr:col>
          <xdr:colOff>137160</xdr:colOff>
          <xdr:row>18</xdr:row>
          <xdr:rowOff>114300</xdr:rowOff>
        </xdr:to>
        <xdr:sp macro="" textlink="">
          <xdr:nvSpPr>
            <xdr:cNvPr id="43010" name="Group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2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33130</xdr:colOff>
      <xdr:row>0</xdr:row>
      <xdr:rowOff>25399</xdr:rowOff>
    </xdr:from>
    <xdr:to>
      <xdr:col>26</xdr:col>
      <xdr:colOff>9525</xdr:colOff>
      <xdr:row>1</xdr:row>
      <xdr:rowOff>0</xdr:rowOff>
    </xdr:to>
    <xdr:sp macro="" textlink="">
      <xdr:nvSpPr>
        <xdr:cNvPr id="4" name="角丸四角形 7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3130" y="25399"/>
          <a:ext cx="6986795" cy="355601"/>
        </a:xfrm>
        <a:prstGeom prst="round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17</xdr:row>
          <xdr:rowOff>76200</xdr:rowOff>
        </xdr:from>
        <xdr:to>
          <xdr:col>6</xdr:col>
          <xdr:colOff>213360</xdr:colOff>
          <xdr:row>17</xdr:row>
          <xdr:rowOff>342900</xdr:rowOff>
        </xdr:to>
        <xdr:sp macro="" textlink="">
          <xdr:nvSpPr>
            <xdr:cNvPr id="43011" name="Option Button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2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17</xdr:row>
          <xdr:rowOff>76200</xdr:rowOff>
        </xdr:from>
        <xdr:to>
          <xdr:col>9</xdr:col>
          <xdr:colOff>220980</xdr:colOff>
          <xdr:row>17</xdr:row>
          <xdr:rowOff>342900</xdr:rowOff>
        </xdr:to>
        <xdr:sp macro="" textlink="">
          <xdr:nvSpPr>
            <xdr:cNvPr id="43012" name="Option Button 4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00000000-0008-0000-0200-00000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協力機関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76200</xdr:rowOff>
        </xdr:from>
        <xdr:to>
          <xdr:col>12</xdr:col>
          <xdr:colOff>7620</xdr:colOff>
          <xdr:row>17</xdr:row>
          <xdr:rowOff>335280</xdr:rowOff>
        </xdr:to>
        <xdr:sp macro="" textlink="">
          <xdr:nvSpPr>
            <xdr:cNvPr id="43013" name="Option Button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2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17</xdr:row>
          <xdr:rowOff>0</xdr:rowOff>
        </xdr:from>
        <xdr:to>
          <xdr:col>14</xdr:col>
          <xdr:colOff>213360</xdr:colOff>
          <xdr:row>18</xdr:row>
          <xdr:rowOff>22860</xdr:rowOff>
        </xdr:to>
        <xdr:sp macro="" textlink="">
          <xdr:nvSpPr>
            <xdr:cNvPr id="43014" name="Group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2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18</xdr:row>
          <xdr:rowOff>0</xdr:rowOff>
        </xdr:from>
        <xdr:to>
          <xdr:col>14</xdr:col>
          <xdr:colOff>289560</xdr:colOff>
          <xdr:row>18</xdr:row>
          <xdr:rowOff>419100</xdr:rowOff>
        </xdr:to>
        <xdr:sp macro="" textlink="">
          <xdr:nvSpPr>
            <xdr:cNvPr id="43015" name="Group Box 7" hidden="1">
              <a:extLst>
                <a:ext uri="{63B3BB69-23CF-44E3-9099-C40C66FF867C}">
                  <a14:compatExt spid="_x0000_s43015"/>
                </a:ext>
                <a:ext uri="{FF2B5EF4-FFF2-40B4-BE49-F238E27FC236}">
                  <a16:creationId xmlns:a16="http://schemas.microsoft.com/office/drawing/2014/main" id="{00000000-0008-0000-0200-00000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15240</xdr:colOff>
          <xdr:row>15</xdr:row>
          <xdr:rowOff>342900</xdr:rowOff>
        </xdr:to>
        <xdr:sp macro="" textlink="">
          <xdr:nvSpPr>
            <xdr:cNvPr id="43016" name="Group Box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200-00000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30480</xdr:colOff>
          <xdr:row>16</xdr:row>
          <xdr:rowOff>0</xdr:rowOff>
        </xdr:to>
        <xdr:sp macro="" textlink="">
          <xdr:nvSpPr>
            <xdr:cNvPr id="43017" name="Group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2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43022" name="Group Box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200-00000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0</xdr:colOff>
      <xdr:row>2</xdr:row>
      <xdr:rowOff>0</xdr:rowOff>
    </xdr:from>
    <xdr:to>
      <xdr:col>46</xdr:col>
      <xdr:colOff>169545</xdr:colOff>
      <xdr:row>3</xdr:row>
      <xdr:rowOff>259080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037320" y="609600"/>
          <a:ext cx="2432685" cy="6781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提出時非表示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</xdr:colOff>
      <xdr:row>13</xdr:row>
      <xdr:rowOff>0</xdr:rowOff>
    </xdr:from>
    <xdr:to>
      <xdr:col>7</xdr:col>
      <xdr:colOff>2480310</xdr:colOff>
      <xdr:row>16</xdr:row>
      <xdr:rowOff>129540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204835" y="2428875"/>
          <a:ext cx="2438400" cy="64389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提出時非表示</a:t>
          </a:r>
        </a:p>
      </xdr:txBody>
    </xdr:sp>
    <xdr:clientData/>
  </xdr:twoCellAnchor>
  <xdr:twoCellAnchor>
    <xdr:from>
      <xdr:col>7</xdr:col>
      <xdr:colOff>0</xdr:colOff>
      <xdr:row>17</xdr:row>
      <xdr:rowOff>80010</xdr:rowOff>
    </xdr:from>
    <xdr:to>
      <xdr:col>7</xdr:col>
      <xdr:colOff>2628900</xdr:colOff>
      <xdr:row>26</xdr:row>
      <xdr:rowOff>72390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162925" y="3194685"/>
          <a:ext cx="2628900" cy="1535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・表示したくないシートは非表示。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・「校閲」タブにある「ブックの保護」をクリック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 「シート構成とウィンドウの保護」ダイアログボックスが表示されるので、「シート構成」にチェックが入っていることを確認して「パスワード」を入力し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OK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2432685</xdr:colOff>
      <xdr:row>4</xdr:row>
      <xdr:rowOff>129540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306050" y="180975"/>
          <a:ext cx="2432685" cy="6724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提出時非表示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18" Type="http://schemas.openxmlformats.org/officeDocument/2006/relationships/ctrlProp" Target="../ctrlProps/ctrlProp2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17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8.xml"/><Relationship Id="rId1" Type="http://schemas.openxmlformats.org/officeDocument/2006/relationships/hyperlink" Target="mailto:kateikaigo@ml.n-fukushi.ac.jp" TargetMode="External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5" Type="http://schemas.openxmlformats.org/officeDocument/2006/relationships/ctrlProp" Target="../ctrlProps/ctrlProp1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Relationship Id="rId14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ateikaigo@ml.n-fukushi.ac.jp" TargetMode="External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2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7"/>
  <sheetViews>
    <sheetView showGridLines="0" tabSelected="1" zoomScaleNormal="100" workbookViewId="0">
      <selection activeCell="AJ3" sqref="AJ3"/>
    </sheetView>
  </sheetViews>
  <sheetFormatPr defaultColWidth="3.6640625" defaultRowHeight="20.399999999999999" customHeight="1" x14ac:dyDescent="0.2"/>
  <cols>
    <col min="1" max="14" width="3.77734375" style="10" customWidth="1"/>
    <col min="15" max="15" width="4.6640625" style="10" customWidth="1"/>
    <col min="16" max="16" width="3.77734375" style="10" customWidth="1"/>
    <col min="17" max="18" width="5.33203125" style="10" customWidth="1"/>
    <col min="19" max="27" width="3.77734375" style="10" customWidth="1"/>
    <col min="28" max="31" width="3.33203125" style="10" customWidth="1"/>
    <col min="32" max="32" width="2.109375" style="38" customWidth="1"/>
    <col min="33" max="33" width="3" style="38" customWidth="1"/>
    <col min="34" max="34" width="3.6640625" style="38" customWidth="1"/>
    <col min="35" max="35" width="3.6640625" style="39" customWidth="1"/>
    <col min="36" max="16384" width="3.6640625" style="10"/>
  </cols>
  <sheetData>
    <row r="1" spans="1:37" ht="40.799999999999997" customHeight="1" thickBot="1" x14ac:dyDescent="0.25">
      <c r="A1" s="354" t="s">
        <v>199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245" t="s">
        <v>36</v>
      </c>
      <c r="AB1" s="245"/>
      <c r="AC1" s="245"/>
      <c r="AD1" s="245"/>
      <c r="AE1" s="245"/>
    </row>
    <row r="2" spans="1:37" ht="18" customHeight="1" thickBot="1" x14ac:dyDescent="0.25">
      <c r="A2" s="262" t="s">
        <v>188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K2" s="11"/>
    </row>
    <row r="3" spans="1:37" ht="33" customHeight="1" x14ac:dyDescent="0.2">
      <c r="A3" s="265" t="s">
        <v>9</v>
      </c>
      <c r="B3" s="266"/>
      <c r="C3" s="266"/>
      <c r="D3" s="267"/>
      <c r="E3" s="268"/>
      <c r="F3" s="269"/>
      <c r="G3" s="269"/>
      <c r="H3" s="269"/>
      <c r="I3" s="269"/>
      <c r="J3" s="269"/>
      <c r="K3" s="269"/>
      <c r="L3" s="269"/>
      <c r="M3" s="269"/>
      <c r="N3" s="269"/>
      <c r="O3" s="276" t="s">
        <v>189</v>
      </c>
      <c r="P3" s="277"/>
      <c r="Q3" s="277"/>
      <c r="R3" s="278"/>
      <c r="S3" s="279"/>
      <c r="T3" s="280"/>
      <c r="U3" s="280"/>
      <c r="V3" s="280"/>
      <c r="W3" s="280"/>
      <c r="X3" s="281"/>
      <c r="Y3" s="220" t="s">
        <v>27</v>
      </c>
      <c r="Z3" s="221"/>
      <c r="AA3" s="222"/>
      <c r="AB3" s="223"/>
      <c r="AC3" s="224"/>
      <c r="AD3" s="224"/>
      <c r="AE3" s="225"/>
    </row>
    <row r="4" spans="1:37" ht="35.1" customHeight="1" thickBot="1" x14ac:dyDescent="0.25">
      <c r="A4" s="255" t="s">
        <v>15</v>
      </c>
      <c r="B4" s="256"/>
      <c r="C4" s="256"/>
      <c r="D4" s="257"/>
      <c r="E4" s="259" t="str">
        <f>IF($G7="","",VLOOKUP($G7,オンデマンド,3,FALSE))</f>
        <v/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1"/>
      <c r="AJ4" s="47"/>
    </row>
    <row r="5" spans="1:37" ht="10.5" customHeight="1" thickBot="1" x14ac:dyDescent="0.25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G5" s="39"/>
    </row>
    <row r="6" spans="1:37" ht="27" customHeight="1" thickBot="1" x14ac:dyDescent="0.25">
      <c r="A6" s="247"/>
      <c r="B6" s="248"/>
      <c r="C6" s="248"/>
      <c r="D6" s="249"/>
      <c r="E6" s="294" t="s">
        <v>80</v>
      </c>
      <c r="F6" s="295"/>
      <c r="G6" s="158" t="s">
        <v>38</v>
      </c>
      <c r="H6" s="159"/>
      <c r="I6" s="160"/>
      <c r="J6" s="302" t="s">
        <v>183</v>
      </c>
      <c r="K6" s="303"/>
      <c r="L6" s="282" t="s">
        <v>28</v>
      </c>
      <c r="M6" s="304"/>
      <c r="N6" s="304"/>
      <c r="O6" s="304"/>
      <c r="P6" s="304"/>
      <c r="Q6" s="304"/>
      <c r="R6" s="304"/>
      <c r="S6" s="304"/>
      <c r="T6" s="304"/>
      <c r="U6" s="284"/>
      <c r="V6" s="282" t="s">
        <v>166</v>
      </c>
      <c r="W6" s="283"/>
      <c r="X6" s="283"/>
      <c r="Y6" s="284"/>
      <c r="Z6" s="251" t="s">
        <v>3</v>
      </c>
      <c r="AA6" s="252"/>
      <c r="AB6" s="253"/>
      <c r="AC6" s="158" t="s">
        <v>4</v>
      </c>
      <c r="AD6" s="159"/>
      <c r="AE6" s="250"/>
      <c r="AF6" s="40"/>
    </row>
    <row r="7" spans="1:37" ht="45.75" customHeight="1" thickBot="1" x14ac:dyDescent="0.25">
      <c r="A7" s="242" t="s">
        <v>60</v>
      </c>
      <c r="B7" s="243"/>
      <c r="C7" s="243"/>
      <c r="D7" s="244"/>
      <c r="E7" s="296"/>
      <c r="F7" s="295"/>
      <c r="G7" s="161"/>
      <c r="H7" s="162"/>
      <c r="I7" s="163"/>
      <c r="J7" s="297" t="str">
        <f>IF($G$7="","",VLOOKUP($G$7,リスト!$A$22:$J$28,5,FALSE))</f>
        <v/>
      </c>
      <c r="K7" s="298"/>
      <c r="L7" s="299" t="str">
        <f>IF($G$7="","",VLOOKUP($G$7,リスト!$A$22:$J$28,2,FALSE))</f>
        <v/>
      </c>
      <c r="M7" s="300"/>
      <c r="N7" s="300"/>
      <c r="O7" s="300"/>
      <c r="P7" s="300"/>
      <c r="Q7" s="300"/>
      <c r="R7" s="300"/>
      <c r="S7" s="300"/>
      <c r="T7" s="300"/>
      <c r="U7" s="301"/>
      <c r="V7" s="285" t="str">
        <f>IF($G$7="","",VLOOKUP($G$7,リスト!$A$22:$J$28,7,FALSE))</f>
        <v/>
      </c>
      <c r="W7" s="286"/>
      <c r="X7" s="286"/>
      <c r="Y7" s="287"/>
      <c r="Z7" s="164" t="str">
        <f>IF($G$7="","",VLOOKUP($G$7,リスト!$A$22:$J$28,6,FALSE))</f>
        <v/>
      </c>
      <c r="AA7" s="165"/>
      <c r="AB7" s="166"/>
      <c r="AC7" s="155"/>
      <c r="AD7" s="156"/>
      <c r="AE7" s="157"/>
      <c r="AG7" s="38" t="str">
        <f>IF(AF7=0,"","時間数誤りあり")</f>
        <v/>
      </c>
      <c r="AI7" s="38"/>
    </row>
    <row r="8" spans="1:37" ht="10.199999999999999" customHeight="1" thickBot="1" x14ac:dyDescent="0.25">
      <c r="A8" s="27"/>
      <c r="B8" s="27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3"/>
      <c r="T8" s="14"/>
      <c r="U8" s="14"/>
      <c r="V8" s="14"/>
      <c r="W8" s="14"/>
      <c r="X8" s="14"/>
      <c r="Y8" s="14"/>
      <c r="Z8" s="14"/>
      <c r="AA8" s="14"/>
      <c r="AB8" s="15"/>
      <c r="AC8" s="15"/>
      <c r="AD8" s="15"/>
      <c r="AE8" s="15"/>
    </row>
    <row r="9" spans="1:37" ht="27.9" customHeight="1" x14ac:dyDescent="0.2">
      <c r="A9" s="229" t="s">
        <v>9</v>
      </c>
      <c r="B9" s="230"/>
      <c r="C9" s="230"/>
      <c r="D9" s="231"/>
      <c r="E9" s="232" t="str">
        <f>IF(E3="","",E3)</f>
        <v/>
      </c>
      <c r="F9" s="233"/>
      <c r="G9" s="233"/>
      <c r="H9" s="233"/>
      <c r="I9" s="233"/>
      <c r="J9" s="233"/>
      <c r="K9" s="233"/>
      <c r="L9" s="233"/>
      <c r="M9" s="233"/>
      <c r="N9" s="233"/>
      <c r="O9" s="234"/>
      <c r="P9" s="235" t="s">
        <v>8</v>
      </c>
      <c r="Q9" s="236"/>
      <c r="R9" s="236"/>
      <c r="S9" s="237"/>
      <c r="T9" s="238"/>
      <c r="U9" s="239"/>
      <c r="V9" s="239"/>
      <c r="W9" s="239"/>
      <c r="X9" s="239"/>
      <c r="Y9" s="240"/>
      <c r="Z9" s="235" t="s">
        <v>7</v>
      </c>
      <c r="AA9" s="237"/>
      <c r="AB9" s="232"/>
      <c r="AC9" s="233"/>
      <c r="AD9" s="233"/>
      <c r="AE9" s="241"/>
    </row>
    <row r="10" spans="1:37" ht="27.9" customHeight="1" x14ac:dyDescent="0.2">
      <c r="A10" s="182" t="s">
        <v>2</v>
      </c>
      <c r="B10" s="183"/>
      <c r="C10" s="183"/>
      <c r="D10" s="184"/>
      <c r="E10" s="6" t="s">
        <v>11</v>
      </c>
      <c r="F10" s="185"/>
      <c r="G10" s="185"/>
      <c r="H10" s="185"/>
      <c r="I10" s="7" t="s">
        <v>10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7"/>
    </row>
    <row r="11" spans="1:37" ht="27.9" customHeight="1" x14ac:dyDescent="0.2">
      <c r="A11" s="182" t="s">
        <v>23</v>
      </c>
      <c r="B11" s="183"/>
      <c r="C11" s="183"/>
      <c r="D11" s="184"/>
      <c r="E11" s="216"/>
      <c r="F11" s="217"/>
      <c r="G11" s="217"/>
      <c r="H11" s="217"/>
      <c r="I11" s="217"/>
      <c r="J11" s="217"/>
      <c r="K11" s="217"/>
      <c r="L11" s="217"/>
      <c r="M11" s="217"/>
      <c r="N11" s="217"/>
      <c r="O11" s="218"/>
      <c r="P11" s="199" t="s">
        <v>33</v>
      </c>
      <c r="Q11" s="200"/>
      <c r="R11" s="200"/>
      <c r="S11" s="201"/>
      <c r="T11" s="226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8"/>
    </row>
    <row r="12" spans="1:37" ht="27.9" customHeight="1" x14ac:dyDescent="0.2">
      <c r="A12" s="194" t="s">
        <v>24</v>
      </c>
      <c r="B12" s="195"/>
      <c r="C12" s="195"/>
      <c r="D12" s="196"/>
      <c r="E12" s="197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9" t="s">
        <v>25</v>
      </c>
      <c r="Q12" s="200"/>
      <c r="R12" s="200"/>
      <c r="S12" s="201"/>
      <c r="T12" s="197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202"/>
    </row>
    <row r="13" spans="1:37" ht="27.9" customHeight="1" x14ac:dyDescent="0.2">
      <c r="A13" s="203" t="s">
        <v>14</v>
      </c>
      <c r="B13" s="204"/>
      <c r="C13" s="204"/>
      <c r="D13" s="205"/>
      <c r="E13" s="206"/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209" t="s">
        <v>8</v>
      </c>
      <c r="Q13" s="210"/>
      <c r="R13" s="210"/>
      <c r="S13" s="211"/>
      <c r="T13" s="212"/>
      <c r="U13" s="213"/>
      <c r="V13" s="213"/>
      <c r="W13" s="213"/>
      <c r="X13" s="213"/>
      <c r="Y13" s="214"/>
      <c r="Z13" s="209" t="s">
        <v>7</v>
      </c>
      <c r="AA13" s="211"/>
      <c r="AB13" s="206"/>
      <c r="AC13" s="207"/>
      <c r="AD13" s="207"/>
      <c r="AE13" s="215"/>
    </row>
    <row r="14" spans="1:37" ht="27.9" customHeight="1" x14ac:dyDescent="0.2">
      <c r="A14" s="182" t="s">
        <v>2</v>
      </c>
      <c r="B14" s="183"/>
      <c r="C14" s="183"/>
      <c r="D14" s="184"/>
      <c r="E14" s="6" t="s">
        <v>11</v>
      </c>
      <c r="F14" s="185"/>
      <c r="G14" s="185"/>
      <c r="H14" s="185"/>
      <c r="I14" s="7" t="s">
        <v>10</v>
      </c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7"/>
    </row>
    <row r="15" spans="1:37" ht="27.9" customHeight="1" x14ac:dyDescent="0.2">
      <c r="A15" s="182" t="s">
        <v>23</v>
      </c>
      <c r="B15" s="183"/>
      <c r="C15" s="183"/>
      <c r="D15" s="184"/>
      <c r="E15" s="216"/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99" t="s">
        <v>25</v>
      </c>
      <c r="Q15" s="200"/>
      <c r="R15" s="200"/>
      <c r="S15" s="201"/>
      <c r="T15" s="216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9"/>
      <c r="AG15" s="40"/>
    </row>
    <row r="16" spans="1:37" ht="27.9" customHeight="1" thickBot="1" x14ac:dyDescent="0.25">
      <c r="A16" s="179" t="s">
        <v>24</v>
      </c>
      <c r="B16" s="180"/>
      <c r="C16" s="180"/>
      <c r="D16" s="181"/>
      <c r="E16" s="288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0" t="s">
        <v>12</v>
      </c>
      <c r="Q16" s="180"/>
      <c r="R16" s="180"/>
      <c r="S16" s="181"/>
      <c r="T16" s="291" t="s">
        <v>185</v>
      </c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3"/>
      <c r="AF16" s="41"/>
      <c r="AG16" s="40"/>
    </row>
    <row r="17" spans="1:34" ht="10.5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9"/>
      <c r="AF17" s="41"/>
      <c r="AG17" s="40"/>
    </row>
    <row r="18" spans="1:34" ht="35.1" customHeight="1" x14ac:dyDescent="0.2">
      <c r="A18" s="174" t="s">
        <v>26</v>
      </c>
      <c r="B18" s="175"/>
      <c r="C18" s="175"/>
      <c r="D18" s="175"/>
      <c r="E18" s="176" t="s">
        <v>190</v>
      </c>
      <c r="F18" s="177"/>
      <c r="G18" s="177"/>
      <c r="H18" s="177"/>
      <c r="I18" s="177"/>
      <c r="J18" s="177"/>
      <c r="K18" s="178"/>
      <c r="L18" s="273" t="s">
        <v>34</v>
      </c>
      <c r="M18" s="273"/>
      <c r="N18" s="274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151" t="s">
        <v>39</v>
      </c>
      <c r="AA18" s="270"/>
      <c r="AB18" s="271"/>
      <c r="AC18" s="271"/>
      <c r="AD18" s="271"/>
      <c r="AE18" s="272"/>
    </row>
    <row r="19" spans="1:34" ht="35.1" customHeight="1" thickBot="1" x14ac:dyDescent="0.25">
      <c r="A19" s="167" t="s">
        <v>13</v>
      </c>
      <c r="B19" s="168"/>
      <c r="C19" s="168"/>
      <c r="D19" s="169"/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2"/>
      <c r="AG19" s="39"/>
      <c r="AH19" s="39"/>
    </row>
    <row r="20" spans="1:34" ht="18.600000000000001" x14ac:dyDescent="0.2">
      <c r="A20" s="173" t="s">
        <v>5</v>
      </c>
      <c r="B20" s="173"/>
      <c r="C20" s="173"/>
      <c r="D20" s="173"/>
      <c r="E20" s="25" t="s">
        <v>40</v>
      </c>
      <c r="F20" s="18"/>
      <c r="G20" s="18"/>
      <c r="H20" s="18"/>
      <c r="I20" s="17"/>
      <c r="J20" s="18"/>
      <c r="L20" s="18"/>
      <c r="M20" s="17"/>
      <c r="N20" s="18"/>
      <c r="P20" s="17"/>
      <c r="Q20" s="17"/>
      <c r="R20" s="18"/>
      <c r="T20" s="17"/>
      <c r="U20" s="17"/>
      <c r="V20" s="18"/>
      <c r="W20" s="18"/>
      <c r="X20" s="18"/>
      <c r="Y20" s="18"/>
      <c r="Z20" s="18"/>
      <c r="AA20" s="18"/>
      <c r="AB20" s="18"/>
      <c r="AC20" s="18"/>
      <c r="AD20" s="18"/>
      <c r="AE20" s="19" t="s">
        <v>6</v>
      </c>
      <c r="AG20" s="39"/>
      <c r="AH20" s="39"/>
    </row>
    <row r="23" spans="1:34" ht="20.399999999999999" customHeight="1" x14ac:dyDescent="0.2">
      <c r="B23" s="188" t="s">
        <v>56</v>
      </c>
      <c r="C23" s="189"/>
      <c r="D23" s="190"/>
      <c r="E23" s="63" t="s">
        <v>57</v>
      </c>
      <c r="F23" s="64"/>
      <c r="G23" s="64"/>
    </row>
    <row r="24" spans="1:34" ht="7.2" customHeight="1" x14ac:dyDescent="0.2">
      <c r="B24" s="29"/>
      <c r="C24" s="29"/>
      <c r="D24" s="29"/>
      <c r="E24" s="64"/>
      <c r="F24" s="64"/>
      <c r="G24" s="64"/>
    </row>
    <row r="25" spans="1:34" ht="20.399999999999999" customHeight="1" x14ac:dyDescent="0.2">
      <c r="B25" s="191" t="s">
        <v>54</v>
      </c>
      <c r="C25" s="192"/>
      <c r="D25" s="193"/>
      <c r="E25" s="63" t="s">
        <v>85</v>
      </c>
      <c r="F25" s="65"/>
      <c r="G25" s="64"/>
    </row>
    <row r="26" spans="1:34" ht="8.4" customHeight="1" x14ac:dyDescent="0.2">
      <c r="B26" s="29"/>
      <c r="C26" s="29"/>
      <c r="D26" s="29"/>
      <c r="E26" s="64"/>
      <c r="F26" s="64"/>
      <c r="G26" s="64"/>
    </row>
    <row r="27" spans="1:34" ht="20.399999999999999" customHeight="1" x14ac:dyDescent="0.2">
      <c r="B27" s="152" t="s">
        <v>55</v>
      </c>
      <c r="C27" s="153"/>
      <c r="D27" s="154"/>
      <c r="E27" s="63" t="s">
        <v>86</v>
      </c>
      <c r="F27" s="65"/>
      <c r="G27" s="64"/>
    </row>
  </sheetData>
  <sheetProtection algorithmName="SHA-512" hashValue="RDqr2liJvaWV/JJV6Hd2m1BcPd6VmULmG8SjoyxNWrGTsqxV7wfIJDWnxEJ8ijXjoyTjLu1jTSsZFTL+HBcryQ==" saltValue="546PBfOZnj1Q6gIw+6Nlhg==" spinCount="100000" sheet="1" objects="1" scenarios="1"/>
  <mergeCells count="73">
    <mergeCell ref="A1:Z1"/>
    <mergeCell ref="AA18:AE18"/>
    <mergeCell ref="L18:M18"/>
    <mergeCell ref="N18:Y18"/>
    <mergeCell ref="O3:R3"/>
    <mergeCell ref="S3:X3"/>
    <mergeCell ref="V6:Y6"/>
    <mergeCell ref="V7:Y7"/>
    <mergeCell ref="E16:O16"/>
    <mergeCell ref="P16:S16"/>
    <mergeCell ref="T16:AE16"/>
    <mergeCell ref="E6:F6"/>
    <mergeCell ref="E7:F7"/>
    <mergeCell ref="J7:K7"/>
    <mergeCell ref="L7:U7"/>
    <mergeCell ref="J6:K6"/>
    <mergeCell ref="L6:U6"/>
    <mergeCell ref="A10:D10"/>
    <mergeCell ref="F10:H10"/>
    <mergeCell ref="J10:AE10"/>
    <mergeCell ref="A7:D7"/>
    <mergeCell ref="AA1:AE1"/>
    <mergeCell ref="A6:D6"/>
    <mergeCell ref="AC6:AE6"/>
    <mergeCell ref="Z6:AB6"/>
    <mergeCell ref="A4:D4"/>
    <mergeCell ref="A5:AE5"/>
    <mergeCell ref="E4:AE4"/>
    <mergeCell ref="A2:AE2"/>
    <mergeCell ref="A3:D3"/>
    <mergeCell ref="E3:N3"/>
    <mergeCell ref="A15:D15"/>
    <mergeCell ref="E15:O15"/>
    <mergeCell ref="P15:S15"/>
    <mergeCell ref="T15:AE15"/>
    <mergeCell ref="Y3:AA3"/>
    <mergeCell ref="AB3:AE3"/>
    <mergeCell ref="A11:D11"/>
    <mergeCell ref="E11:O11"/>
    <mergeCell ref="P11:S11"/>
    <mergeCell ref="T11:AE11"/>
    <mergeCell ref="A9:D9"/>
    <mergeCell ref="E9:O9"/>
    <mergeCell ref="P9:S9"/>
    <mergeCell ref="T9:Y9"/>
    <mergeCell ref="Z9:AA9"/>
    <mergeCell ref="AB9:AE9"/>
    <mergeCell ref="A12:D12"/>
    <mergeCell ref="E12:O12"/>
    <mergeCell ref="P12:S12"/>
    <mergeCell ref="T12:AE12"/>
    <mergeCell ref="A13:D13"/>
    <mergeCell ref="E13:O13"/>
    <mergeCell ref="P13:S13"/>
    <mergeCell ref="T13:Y13"/>
    <mergeCell ref="Z13:AA13"/>
    <mergeCell ref="AB13:AE13"/>
    <mergeCell ref="B27:D27"/>
    <mergeCell ref="AC7:AE7"/>
    <mergeCell ref="G6:I6"/>
    <mergeCell ref="G7:I7"/>
    <mergeCell ref="Z7:AB7"/>
    <mergeCell ref="A19:D19"/>
    <mergeCell ref="E19:AE19"/>
    <mergeCell ref="A20:D20"/>
    <mergeCell ref="A18:D18"/>
    <mergeCell ref="E18:K18"/>
    <mergeCell ref="A16:D16"/>
    <mergeCell ref="A14:D14"/>
    <mergeCell ref="F14:H14"/>
    <mergeCell ref="J14:AE14"/>
    <mergeCell ref="B23:D23"/>
    <mergeCell ref="B25:D25"/>
  </mergeCells>
  <phoneticPr fontId="1"/>
  <conditionalFormatting sqref="E4">
    <cfRule type="expression" dxfId="86" priority="31">
      <formula>$G$7=""</formula>
    </cfRule>
  </conditionalFormatting>
  <conditionalFormatting sqref="E7">
    <cfRule type="expression" dxfId="85" priority="33">
      <formula>IF(OR($E$7="",$E$7="－"),TRUE,FALSE)</formula>
    </cfRule>
  </conditionalFormatting>
  <conditionalFormatting sqref="E10 I10">
    <cfRule type="expression" dxfId="84" priority="102">
      <formula>$F$10=""</formula>
    </cfRule>
  </conditionalFormatting>
  <conditionalFormatting sqref="E14 I14">
    <cfRule type="expression" dxfId="83" priority="109">
      <formula>$F$14=""</formula>
    </cfRule>
  </conditionalFormatting>
  <conditionalFormatting sqref="E18:K18">
    <cfRule type="containsText" dxfId="82" priority="1" operator="containsText" text="▼選択してください">
      <formula>NOT(ISERROR(SEARCH("▼選択してください",E18)))</formula>
    </cfRule>
  </conditionalFormatting>
  <conditionalFormatting sqref="E3:N3">
    <cfRule type="containsBlanks" dxfId="81" priority="11">
      <formula>LEN(TRIM(E3))=0</formula>
    </cfRule>
  </conditionalFormatting>
  <conditionalFormatting sqref="E9:O9">
    <cfRule type="expression" dxfId="80" priority="110">
      <formula>$E$3=""</formula>
    </cfRule>
  </conditionalFormatting>
  <conditionalFormatting sqref="E11:O13">
    <cfRule type="containsBlanks" dxfId="79" priority="20">
      <formula>LEN(TRIM(E11))=0</formula>
    </cfRule>
  </conditionalFormatting>
  <conditionalFormatting sqref="E15:O16">
    <cfRule type="containsBlanks" dxfId="78" priority="8">
      <formula>LEN(TRIM(E15))=0</formula>
    </cfRule>
  </conditionalFormatting>
  <conditionalFormatting sqref="E19:AE19">
    <cfRule type="containsBlanks" dxfId="77" priority="12">
      <formula>LEN(TRIM(E19))=0</formula>
    </cfRule>
  </conditionalFormatting>
  <conditionalFormatting sqref="F10:H10">
    <cfRule type="containsBlanks" dxfId="76" priority="26">
      <formula>LEN(TRIM(F10))=0</formula>
    </cfRule>
  </conditionalFormatting>
  <conditionalFormatting sqref="F14:H14">
    <cfRule type="containsBlanks" dxfId="75" priority="17">
      <formula>LEN(TRIM(F14))=0</formula>
    </cfRule>
  </conditionalFormatting>
  <conditionalFormatting sqref="G7">
    <cfRule type="expression" dxfId="74" priority="32">
      <formula>IF(OR($G$7="",$G$7="－"),TRUE,FALSE)</formula>
    </cfRule>
  </conditionalFormatting>
  <conditionalFormatting sqref="J7:AB7">
    <cfRule type="expression" dxfId="73" priority="6">
      <formula>$G$7=""</formula>
    </cfRule>
  </conditionalFormatting>
  <conditionalFormatting sqref="J10:AE10">
    <cfRule type="containsBlanks" dxfId="72" priority="25">
      <formula>LEN(TRIM(J10))=0</formula>
    </cfRule>
  </conditionalFormatting>
  <conditionalFormatting sqref="J14:AE14">
    <cfRule type="containsBlanks" dxfId="71" priority="16">
      <formula>LEN(TRIM(J14))=0</formula>
    </cfRule>
  </conditionalFormatting>
  <conditionalFormatting sqref="L18 Z18">
    <cfRule type="expression" dxfId="70" priority="139">
      <formula>#REF!&lt;=0</formula>
    </cfRule>
  </conditionalFormatting>
  <conditionalFormatting sqref="N18">
    <cfRule type="containsBlanks" dxfId="69" priority="3">
      <formula>LEN(TRIM(N18))=0</formula>
    </cfRule>
  </conditionalFormatting>
  <conditionalFormatting sqref="S3:X3">
    <cfRule type="containsBlanks" dxfId="68" priority="10">
      <formula>LEN(TRIM(S3))=0</formula>
    </cfRule>
  </conditionalFormatting>
  <conditionalFormatting sqref="T9:Y9">
    <cfRule type="containsBlanks" dxfId="67" priority="28">
      <formula>LEN(TRIM(T9))=0</formula>
    </cfRule>
  </conditionalFormatting>
  <conditionalFormatting sqref="T13:Y13">
    <cfRule type="containsBlanks" dxfId="66" priority="19">
      <formula>LEN(TRIM(T13))=0</formula>
    </cfRule>
  </conditionalFormatting>
  <conditionalFormatting sqref="T11:AE12">
    <cfRule type="containsBlanks" dxfId="65" priority="21">
      <formula>LEN(TRIM(T11))=0</formula>
    </cfRule>
  </conditionalFormatting>
  <conditionalFormatting sqref="T15:AE15">
    <cfRule type="containsBlanks" dxfId="64" priority="14">
      <formula>LEN(TRIM(T15))=0</formula>
    </cfRule>
  </conditionalFormatting>
  <conditionalFormatting sqref="T16:AE16">
    <cfRule type="containsText" dxfId="63" priority="5" operator="containsText" text="▼選択してください">
      <formula>NOT(ISERROR(SEARCH("▼選択してください",T16)))</formula>
    </cfRule>
  </conditionalFormatting>
  <conditionalFormatting sqref="AA18">
    <cfRule type="containsBlanks" dxfId="62" priority="2">
      <formula>LEN(TRIM(AA18))=0</formula>
    </cfRule>
  </conditionalFormatting>
  <conditionalFormatting sqref="AB3">
    <cfRule type="containsBlanks" dxfId="61" priority="7">
      <formula>LEN(TRIM(AB3))=0</formula>
    </cfRule>
  </conditionalFormatting>
  <conditionalFormatting sqref="AB9:AE9">
    <cfRule type="containsBlanks" dxfId="60" priority="27">
      <formula>LEN(TRIM(AB9))=0</formula>
    </cfRule>
  </conditionalFormatting>
  <conditionalFormatting sqref="AB13:AE13">
    <cfRule type="containsBlanks" dxfId="59" priority="18">
      <formula>LEN(TRIM(AB13))=0</formula>
    </cfRule>
  </conditionalFormatting>
  <conditionalFormatting sqref="AC7">
    <cfRule type="containsBlanks" dxfId="58" priority="138">
      <formula>LEN(TRIM(AC7))=0</formula>
    </cfRule>
  </conditionalFormatting>
  <dataValidations count="5">
    <dataValidation imeMode="halfAlpha" allowBlank="1" showInputMessage="1" showErrorMessage="1" sqref="E11:O11 S3 U11:AE11 T15:AE15 F10:H10 F14:H14 E15:O16 E12 T11:T12" xr:uid="{00000000-0002-0000-0000-000000000000}"/>
    <dataValidation imeMode="halfAlpha" allowBlank="1" showInputMessage="1" showErrorMessage="1" promptTitle="●/●と入力" prompt="提出日の入力をお願いします" sqref="AB3:AE3" xr:uid="{6B79CE1D-4846-4968-B11C-C3D59D5D5210}"/>
    <dataValidation allowBlank="1" showInputMessage="1" showErrorMessage="1" promptTitle="入力不要です" prompt="G7セルへ「研修科目コード」を_x000a_入力して下さい" sqref="E4:AE4 L7:AB7" xr:uid="{6258D727-631B-4B5E-9B5C-1D85E5C7AFD4}"/>
    <dataValidation type="list" allowBlank="1" showInputMessage="1" showErrorMessage="1" sqref="T16:AE16" xr:uid="{D4CC7215-73FF-4797-AEA7-2207F2D227DC}">
      <formula1>"▼選択してください,記載可,記載不可"</formula1>
    </dataValidation>
    <dataValidation allowBlank="1" showInputMessage="1" showErrorMessage="1" promptTitle="募集予定人数を入力ください" prompt="科目定員を超過しないでください" sqref="AC7:AE7" xr:uid="{05EF8B4A-2EC2-475D-8C1E-F7F5F6F12747}"/>
  </dataValidations>
  <printOptions horizontalCentered="1"/>
  <pageMargins left="0.39370078740157483" right="0.19685039370078741" top="0.47244094488188981" bottom="0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08" r:id="rId4" name="Group Box 56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5" name="Group Box 57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21</xdr:col>
                    <xdr:colOff>137160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4" r:id="rId6" name="Group Box 112">
              <controlPr defaultSize="0" autoFill="0" autoPict="0">
                <anchor moveWithCells="1">
                  <from>
                    <xdr:col>3</xdr:col>
                    <xdr:colOff>182880</xdr:colOff>
                    <xdr:row>17</xdr:row>
                    <xdr:rowOff>0</xdr:rowOff>
                  </from>
                  <to>
                    <xdr:col>14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9" r:id="rId7" name="Group Box 117">
              <controlPr defaultSize="0" autoFill="0" autoPict="0">
                <anchor moveWithCells="1">
                  <from>
                    <xdr:col>3</xdr:col>
                    <xdr:colOff>160020</xdr:colOff>
                    <xdr:row>18</xdr:row>
                    <xdr:rowOff>0</xdr:rowOff>
                  </from>
                  <to>
                    <xdr:col>14</xdr:col>
                    <xdr:colOff>289560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1" r:id="rId8" name="Group Box 129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15240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2" r:id="rId9" name="Group Box 130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30480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F6806818-A64A-4E3A-99B0-08BF528BE921}">
          <x14:formula1>
            <xm:f>リスト!$A$2:$A$13</xm:f>
          </x14:formula1>
          <xm:sqref>E7</xm:sqref>
        </x14:dataValidation>
        <x14:dataValidation type="list" allowBlank="1" showInputMessage="1" showErrorMessage="1" xr:uid="{0F7CC022-B067-43CA-9EFF-DB19C34D92F5}">
          <x14:formula1>
            <xm:f>リスト!$B$35:$B$38</xm:f>
          </x14:formula1>
          <xm:sqref>E18:K18</xm:sqref>
        </x14:dataValidation>
        <x14:dataValidation type="list" xr:uid="{8C8B8ED4-72EA-4B52-89C0-6555F3E5E099}">
          <x14:formula1>
            <xm:f>リスト!$A$21:$A$28</xm:f>
          </x14:formula1>
          <xm:sqref>G7:I7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3214-FC68-4405-8EC4-B2C90F14D825}">
  <sheetPr codeName="Sheet3">
    <pageSetUpPr fitToPage="1"/>
  </sheetPr>
  <dimension ref="A1:BX58"/>
  <sheetViews>
    <sheetView zoomScale="70" zoomScaleNormal="70" workbookViewId="0">
      <selection activeCell="B75" sqref="B75"/>
    </sheetView>
  </sheetViews>
  <sheetFormatPr defaultColWidth="3.6640625" defaultRowHeight="20.399999999999999" customHeight="1" x14ac:dyDescent="0.2"/>
  <cols>
    <col min="1" max="14" width="3.77734375" style="10" customWidth="1"/>
    <col min="15" max="15" width="4.6640625" style="10" customWidth="1"/>
    <col min="16" max="16" width="3.77734375" style="10" customWidth="1"/>
    <col min="17" max="18" width="5.33203125" style="10" customWidth="1"/>
    <col min="19" max="27" width="3.77734375" style="10" customWidth="1"/>
    <col min="28" max="31" width="3.33203125" style="10" customWidth="1"/>
    <col min="32" max="32" width="2.33203125" style="23" hidden="1" customWidth="1"/>
    <col min="33" max="33" width="2.33203125" style="21" hidden="1" customWidth="1"/>
    <col min="34" max="34" width="2.33203125" style="38" customWidth="1"/>
    <col min="35" max="35" width="3" style="38" customWidth="1"/>
    <col min="36" max="36" width="3.6640625" style="38" customWidth="1"/>
    <col min="37" max="37" width="3.6640625" style="39" customWidth="1"/>
    <col min="38" max="16384" width="3.6640625" style="10"/>
  </cols>
  <sheetData>
    <row r="1" spans="1:76" s="57" customFormat="1" ht="20.25" customHeight="1" x14ac:dyDescent="0.35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M1" s="33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3" t="s">
        <v>58</v>
      </c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</row>
    <row r="2" spans="1:76" ht="30" customHeight="1" thickBot="1" x14ac:dyDescent="0.25">
      <c r="A2" s="254" t="s">
        <v>35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339" t="s">
        <v>0</v>
      </c>
      <c r="P2" s="339"/>
      <c r="Q2" s="339"/>
      <c r="R2" s="339"/>
      <c r="S2" s="339"/>
      <c r="T2" s="339"/>
      <c r="U2" s="339"/>
      <c r="V2" s="339"/>
      <c r="W2" s="339"/>
      <c r="X2" s="339"/>
      <c r="Y2" s="26"/>
      <c r="Z2" s="340" t="s">
        <v>36</v>
      </c>
      <c r="AA2" s="340"/>
      <c r="AB2" s="340"/>
      <c r="AC2" s="340"/>
      <c r="AD2" s="340"/>
      <c r="AE2" s="340"/>
      <c r="AF2" s="20"/>
      <c r="AH2" s="59"/>
      <c r="AI2" s="59"/>
      <c r="AJ2" s="59"/>
      <c r="AK2" s="60"/>
      <c r="AL2" s="58"/>
      <c r="BX2" s="58"/>
    </row>
    <row r="3" spans="1:76" ht="18" customHeight="1" thickBot="1" x14ac:dyDescent="0.25">
      <c r="A3" s="262" t="s">
        <v>59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4"/>
      <c r="AF3" s="20"/>
      <c r="AG3" s="22"/>
      <c r="AH3" s="59"/>
      <c r="AI3" s="59"/>
      <c r="AJ3" s="59"/>
      <c r="AK3" s="60"/>
      <c r="AL3" s="58"/>
      <c r="AM3" s="11"/>
      <c r="BX3" s="58"/>
    </row>
    <row r="4" spans="1:76" ht="33" customHeight="1" x14ac:dyDescent="0.2">
      <c r="A4" s="265" t="s">
        <v>9</v>
      </c>
      <c r="B4" s="266"/>
      <c r="C4" s="266"/>
      <c r="D4" s="267"/>
      <c r="E4" s="268" t="s">
        <v>64</v>
      </c>
      <c r="F4" s="269"/>
      <c r="G4" s="269"/>
      <c r="H4" s="269"/>
      <c r="I4" s="269"/>
      <c r="J4" s="269"/>
      <c r="K4" s="269"/>
      <c r="L4" s="269"/>
      <c r="M4" s="269"/>
      <c r="N4" s="269"/>
      <c r="O4" s="276" t="s">
        <v>1</v>
      </c>
      <c r="P4" s="277"/>
      <c r="Q4" s="277"/>
      <c r="R4" s="278"/>
      <c r="S4" s="279">
        <v>1</v>
      </c>
      <c r="T4" s="280"/>
      <c r="U4" s="280"/>
      <c r="V4" s="280"/>
      <c r="W4" s="280"/>
      <c r="X4" s="281"/>
      <c r="Y4" s="220" t="s">
        <v>27</v>
      </c>
      <c r="Z4" s="221"/>
      <c r="AA4" s="222"/>
      <c r="AB4" s="341">
        <v>44652</v>
      </c>
      <c r="AC4" s="342"/>
      <c r="AD4" s="342"/>
      <c r="AE4" s="343"/>
      <c r="AF4" s="20"/>
      <c r="AG4" s="22"/>
      <c r="AH4" s="59"/>
      <c r="AI4" s="59"/>
      <c r="AJ4" s="59"/>
      <c r="AK4" s="60"/>
      <c r="AL4" s="58"/>
      <c r="BX4" s="58"/>
    </row>
    <row r="5" spans="1:76" ht="35.1" customHeight="1" thickBot="1" x14ac:dyDescent="0.25">
      <c r="A5" s="255" t="s">
        <v>15</v>
      </c>
      <c r="B5" s="256"/>
      <c r="C5" s="256"/>
      <c r="D5" s="257"/>
      <c r="E5" s="344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6"/>
      <c r="AF5" s="49" t="s">
        <v>76</v>
      </c>
      <c r="AG5" s="54">
        <v>1</v>
      </c>
      <c r="AH5" s="59"/>
      <c r="AI5" s="59"/>
      <c r="AJ5" s="59"/>
      <c r="AK5" s="60"/>
      <c r="AL5" s="58"/>
      <c r="BX5" s="58"/>
    </row>
    <row r="6" spans="1:76" ht="10.5" customHeight="1" thickBot="1" x14ac:dyDescent="0.25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42"/>
      <c r="AH6" s="59"/>
      <c r="AI6" s="60"/>
      <c r="AJ6" s="59"/>
      <c r="AK6" s="60"/>
      <c r="AL6" s="58"/>
      <c r="BX6" s="58"/>
    </row>
    <row r="7" spans="1:76" ht="27" customHeight="1" thickBot="1" x14ac:dyDescent="0.25">
      <c r="A7" s="321"/>
      <c r="B7" s="322"/>
      <c r="C7" s="322"/>
      <c r="D7" s="323"/>
      <c r="E7" s="324" t="s">
        <v>80</v>
      </c>
      <c r="F7" s="324"/>
      <c r="G7" s="324"/>
      <c r="H7" s="324"/>
      <c r="I7" s="324"/>
      <c r="J7" s="325"/>
      <c r="K7" s="158" t="s">
        <v>38</v>
      </c>
      <c r="L7" s="159"/>
      <c r="M7" s="160"/>
      <c r="N7" s="282" t="s">
        <v>28</v>
      </c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347"/>
      <c r="Z7" s="251" t="s">
        <v>3</v>
      </c>
      <c r="AA7" s="252"/>
      <c r="AB7" s="253"/>
      <c r="AC7" s="158" t="s">
        <v>4</v>
      </c>
      <c r="AD7" s="159"/>
      <c r="AE7" s="250"/>
      <c r="AG7" s="43"/>
      <c r="AH7" s="61"/>
      <c r="AI7" s="59"/>
      <c r="AJ7" s="59"/>
      <c r="AK7" s="60"/>
      <c r="AL7" s="58"/>
      <c r="BX7" s="58"/>
    </row>
    <row r="8" spans="1:76" ht="45.75" customHeight="1" thickBot="1" x14ac:dyDescent="0.25">
      <c r="A8" s="242" t="s">
        <v>60</v>
      </c>
      <c r="B8" s="243"/>
      <c r="C8" s="243"/>
      <c r="D8" s="244"/>
      <c r="E8" s="296" t="s">
        <v>44</v>
      </c>
      <c r="F8" s="326"/>
      <c r="G8" s="326"/>
      <c r="H8" s="326"/>
      <c r="I8" s="326"/>
      <c r="J8" s="327"/>
      <c r="K8" s="328">
        <v>2301</v>
      </c>
      <c r="L8" s="329"/>
      <c r="M8" s="330"/>
      <c r="N8" s="331" t="s">
        <v>37</v>
      </c>
      <c r="O8" s="332"/>
      <c r="P8" s="333" t="str">
        <f>IF($K$8="","",VLOOKUP(サンプル!K8,リスト!A22:B25,2,FALSE))</f>
        <v>介護職員に求められる心構え・ルール
 オンデマンド（動画配信）版</v>
      </c>
      <c r="Q8" s="334"/>
      <c r="R8" s="334"/>
      <c r="S8" s="334"/>
      <c r="T8" s="334"/>
      <c r="U8" s="334"/>
      <c r="V8" s="334"/>
      <c r="W8" s="334"/>
      <c r="X8" s="334"/>
      <c r="Y8" s="335"/>
      <c r="Z8" s="336">
        <v>50</v>
      </c>
      <c r="AA8" s="337"/>
      <c r="AB8" s="338"/>
      <c r="AC8" s="155">
        <v>50</v>
      </c>
      <c r="AD8" s="156"/>
      <c r="AE8" s="157"/>
      <c r="AF8" s="24"/>
      <c r="AG8" s="44"/>
      <c r="AH8" s="59"/>
      <c r="AI8" s="59" t="str">
        <f>IF(AH8=0,"","時間数誤りあり")</f>
        <v/>
      </c>
      <c r="AJ8" s="59"/>
      <c r="AK8" s="59"/>
      <c r="AL8" s="58"/>
      <c r="BX8" s="58"/>
    </row>
    <row r="9" spans="1:76" ht="10.199999999999999" customHeight="1" thickBot="1" x14ac:dyDescent="0.25">
      <c r="A9" s="27"/>
      <c r="B9" s="2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  <c r="S9" s="13"/>
      <c r="T9" s="14"/>
      <c r="U9" s="14"/>
      <c r="V9" s="14"/>
      <c r="W9" s="14"/>
      <c r="X9" s="14"/>
      <c r="Y9" s="14"/>
      <c r="Z9" s="14"/>
      <c r="AA9" s="14"/>
      <c r="AB9" s="15"/>
      <c r="AC9" s="15"/>
      <c r="AD9" s="15"/>
      <c r="AE9" s="15"/>
      <c r="AF9" s="42"/>
      <c r="AH9" s="59"/>
      <c r="AI9" s="59"/>
      <c r="AJ9" s="59"/>
      <c r="AK9" s="60"/>
      <c r="AL9" s="58"/>
      <c r="BX9" s="58"/>
    </row>
    <row r="10" spans="1:76" ht="27.9" customHeight="1" x14ac:dyDescent="0.2">
      <c r="A10" s="229" t="s">
        <v>9</v>
      </c>
      <c r="B10" s="230"/>
      <c r="C10" s="230"/>
      <c r="D10" s="231"/>
      <c r="E10" s="232" t="str">
        <f>IF(E4="","",E4)</f>
        <v>〇〇市</v>
      </c>
      <c r="F10" s="233"/>
      <c r="G10" s="233"/>
      <c r="H10" s="233"/>
      <c r="I10" s="233"/>
      <c r="J10" s="233"/>
      <c r="K10" s="233"/>
      <c r="L10" s="233"/>
      <c r="M10" s="233"/>
      <c r="N10" s="233"/>
      <c r="O10" s="234"/>
      <c r="P10" s="235" t="s">
        <v>8</v>
      </c>
      <c r="Q10" s="236"/>
      <c r="R10" s="236"/>
      <c r="S10" s="237"/>
      <c r="T10" s="238" t="s">
        <v>72</v>
      </c>
      <c r="U10" s="239"/>
      <c r="V10" s="239"/>
      <c r="W10" s="239"/>
      <c r="X10" s="239"/>
      <c r="Y10" s="240"/>
      <c r="Z10" s="235" t="s">
        <v>7</v>
      </c>
      <c r="AA10" s="237"/>
      <c r="AB10" s="232" t="s">
        <v>73</v>
      </c>
      <c r="AC10" s="233"/>
      <c r="AD10" s="233"/>
      <c r="AE10" s="241"/>
      <c r="AH10" s="59"/>
      <c r="AI10" s="59"/>
      <c r="AJ10" s="59"/>
      <c r="AK10" s="60"/>
      <c r="AL10" s="58"/>
      <c r="BX10" s="58"/>
    </row>
    <row r="11" spans="1:76" ht="27.9" customHeight="1" x14ac:dyDescent="0.2">
      <c r="A11" s="182" t="s">
        <v>2</v>
      </c>
      <c r="B11" s="183"/>
      <c r="C11" s="183"/>
      <c r="D11" s="184"/>
      <c r="E11" s="6" t="s">
        <v>11</v>
      </c>
      <c r="F11" s="185" t="s">
        <v>65</v>
      </c>
      <c r="G11" s="185"/>
      <c r="H11" s="185"/>
      <c r="I11" s="7" t="s">
        <v>10</v>
      </c>
      <c r="J11" s="186" t="s">
        <v>71</v>
      </c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7"/>
      <c r="AH11" s="59"/>
      <c r="AI11" s="59"/>
      <c r="AJ11" s="59"/>
      <c r="AK11" s="60"/>
      <c r="AL11" s="58"/>
      <c r="BX11" s="58"/>
    </row>
    <row r="12" spans="1:76" ht="27.9" customHeight="1" x14ac:dyDescent="0.2">
      <c r="A12" s="182" t="s">
        <v>23</v>
      </c>
      <c r="B12" s="183"/>
      <c r="C12" s="183"/>
      <c r="D12" s="184"/>
      <c r="E12" s="216" t="s">
        <v>66</v>
      </c>
      <c r="F12" s="217"/>
      <c r="G12" s="217"/>
      <c r="H12" s="217"/>
      <c r="I12" s="217"/>
      <c r="J12" s="217"/>
      <c r="K12" s="217"/>
      <c r="L12" s="217"/>
      <c r="M12" s="217"/>
      <c r="N12" s="217"/>
      <c r="O12" s="218"/>
      <c r="P12" s="199" t="s">
        <v>33</v>
      </c>
      <c r="Q12" s="200"/>
      <c r="R12" s="200"/>
      <c r="S12" s="201"/>
      <c r="T12" s="226" t="s">
        <v>81</v>
      </c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8"/>
      <c r="AH12" s="59"/>
      <c r="AI12" s="59"/>
      <c r="AJ12" s="59"/>
      <c r="AK12" s="60"/>
      <c r="AL12" s="58"/>
      <c r="BX12" s="58"/>
    </row>
    <row r="13" spans="1:76" ht="27.9" customHeight="1" x14ac:dyDescent="0.2">
      <c r="A13" s="194" t="s">
        <v>24</v>
      </c>
      <c r="B13" s="195"/>
      <c r="C13" s="195"/>
      <c r="D13" s="196"/>
      <c r="E13" s="197" t="s">
        <v>67</v>
      </c>
      <c r="F13" s="198"/>
      <c r="G13" s="198"/>
      <c r="H13" s="198"/>
      <c r="I13" s="198"/>
      <c r="J13" s="198"/>
      <c r="K13" s="198"/>
      <c r="L13" s="198"/>
      <c r="M13" s="198"/>
      <c r="N13" s="198"/>
      <c r="O13" s="317"/>
      <c r="P13" s="318" t="s">
        <v>25</v>
      </c>
      <c r="Q13" s="319"/>
      <c r="R13" s="319"/>
      <c r="S13" s="320"/>
      <c r="T13" s="197" t="s">
        <v>66</v>
      </c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202"/>
      <c r="AH13" s="59"/>
      <c r="AI13" s="59"/>
      <c r="AJ13" s="59"/>
      <c r="AK13" s="60"/>
      <c r="AL13" s="58"/>
      <c r="BX13" s="58"/>
    </row>
    <row r="14" spans="1:76" ht="27.9" customHeight="1" x14ac:dyDescent="0.2">
      <c r="A14" s="203" t="s">
        <v>14</v>
      </c>
      <c r="B14" s="204"/>
      <c r="C14" s="204"/>
      <c r="D14" s="205"/>
      <c r="E14" s="206" t="s">
        <v>75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8"/>
      <c r="P14" s="209" t="s">
        <v>8</v>
      </c>
      <c r="Q14" s="210"/>
      <c r="R14" s="210"/>
      <c r="S14" s="211"/>
      <c r="T14" s="212" t="s">
        <v>83</v>
      </c>
      <c r="U14" s="213"/>
      <c r="V14" s="213"/>
      <c r="W14" s="213"/>
      <c r="X14" s="213"/>
      <c r="Y14" s="214"/>
      <c r="Z14" s="209" t="s">
        <v>7</v>
      </c>
      <c r="AA14" s="211"/>
      <c r="AB14" s="206" t="s">
        <v>68</v>
      </c>
      <c r="AC14" s="207"/>
      <c r="AD14" s="207"/>
      <c r="AE14" s="215"/>
      <c r="AH14" s="59"/>
      <c r="AI14" s="59"/>
      <c r="AJ14" s="59"/>
      <c r="AK14" s="60"/>
      <c r="AL14" s="58"/>
      <c r="BX14" s="58"/>
    </row>
    <row r="15" spans="1:76" ht="27.9" customHeight="1" x14ac:dyDescent="0.2">
      <c r="A15" s="182" t="s">
        <v>2</v>
      </c>
      <c r="B15" s="183"/>
      <c r="C15" s="183"/>
      <c r="D15" s="184"/>
      <c r="E15" s="6" t="s">
        <v>11</v>
      </c>
      <c r="F15" s="185" t="s">
        <v>69</v>
      </c>
      <c r="G15" s="185"/>
      <c r="H15" s="185"/>
      <c r="I15" s="7" t="s">
        <v>10</v>
      </c>
      <c r="J15" s="186" t="s">
        <v>74</v>
      </c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7"/>
      <c r="AH15" s="59"/>
      <c r="AI15" s="59"/>
      <c r="AJ15" s="59"/>
      <c r="AK15" s="60"/>
      <c r="AL15" s="58"/>
      <c r="BX15" s="58"/>
    </row>
    <row r="16" spans="1:76" ht="27.9" customHeight="1" x14ac:dyDescent="0.2">
      <c r="A16" s="182" t="s">
        <v>23</v>
      </c>
      <c r="B16" s="183"/>
      <c r="C16" s="183"/>
      <c r="D16" s="184"/>
      <c r="E16" s="216" t="s">
        <v>70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8"/>
      <c r="P16" s="199" t="s">
        <v>25</v>
      </c>
      <c r="Q16" s="200"/>
      <c r="R16" s="200"/>
      <c r="S16" s="201"/>
      <c r="T16" s="216" t="s">
        <v>70</v>
      </c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9"/>
      <c r="AH16" s="59"/>
      <c r="AI16" s="61"/>
      <c r="AJ16" s="59"/>
      <c r="AK16" s="60"/>
      <c r="AL16" s="58"/>
      <c r="BX16" s="58"/>
    </row>
    <row r="17" spans="1:76" ht="27.9" customHeight="1" thickBot="1" x14ac:dyDescent="0.25">
      <c r="A17" s="179" t="s">
        <v>24</v>
      </c>
      <c r="B17" s="180"/>
      <c r="C17" s="180"/>
      <c r="D17" s="181"/>
      <c r="E17" s="305" t="s">
        <v>82</v>
      </c>
      <c r="F17" s="306"/>
      <c r="G17" s="306"/>
      <c r="H17" s="306"/>
      <c r="I17" s="306"/>
      <c r="J17" s="306"/>
      <c r="K17" s="306"/>
      <c r="L17" s="306"/>
      <c r="M17" s="306"/>
      <c r="N17" s="306"/>
      <c r="O17" s="307"/>
      <c r="P17" s="290" t="s">
        <v>12</v>
      </c>
      <c r="Q17" s="180"/>
      <c r="R17" s="180"/>
      <c r="S17" s="181"/>
      <c r="T17" s="308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10"/>
      <c r="AF17" s="45" t="s">
        <v>17</v>
      </c>
      <c r="AG17" s="21">
        <v>1</v>
      </c>
      <c r="AH17" s="62"/>
      <c r="AI17" s="61"/>
      <c r="AJ17" s="59"/>
      <c r="AK17" s="60"/>
      <c r="AL17" s="58"/>
      <c r="BX17" s="58"/>
    </row>
    <row r="18" spans="1:76" ht="10.5" customHeight="1" thickBo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9"/>
      <c r="AF18" s="21"/>
      <c r="AH18" s="62"/>
      <c r="AI18" s="61"/>
      <c r="AJ18" s="59"/>
      <c r="AK18" s="60"/>
      <c r="AL18" s="58"/>
      <c r="BX18" s="58"/>
    </row>
    <row r="19" spans="1:76" ht="35.1" customHeight="1" x14ac:dyDescent="0.2">
      <c r="A19" s="174" t="s">
        <v>26</v>
      </c>
      <c r="B19" s="175"/>
      <c r="C19" s="175"/>
      <c r="D19" s="311"/>
      <c r="E19" s="312"/>
      <c r="F19" s="313"/>
      <c r="G19" s="313"/>
      <c r="H19" s="313"/>
      <c r="I19" s="313"/>
      <c r="J19" s="313"/>
      <c r="K19" s="313"/>
      <c r="L19" s="34"/>
      <c r="M19" s="314" t="s">
        <v>34</v>
      </c>
      <c r="N19" s="314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5" t="s">
        <v>39</v>
      </c>
      <c r="AA19" s="316"/>
      <c r="AB19" s="316"/>
      <c r="AC19" s="316"/>
      <c r="AD19" s="316"/>
      <c r="AE19" s="36" t="s">
        <v>22</v>
      </c>
      <c r="AF19" s="45" t="s">
        <v>30</v>
      </c>
      <c r="AG19" s="21">
        <v>1</v>
      </c>
      <c r="AH19" s="59"/>
      <c r="AI19" s="59"/>
      <c r="AJ19" s="59"/>
      <c r="AK19" s="60"/>
      <c r="AL19" s="58"/>
      <c r="BX19" s="58"/>
    </row>
    <row r="20" spans="1:76" ht="35.1" customHeight="1" thickBot="1" x14ac:dyDescent="0.25">
      <c r="A20" s="167" t="s">
        <v>13</v>
      </c>
      <c r="B20" s="168"/>
      <c r="C20" s="168"/>
      <c r="D20" s="169"/>
      <c r="E20" s="170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2"/>
      <c r="AF20" s="42"/>
      <c r="AH20" s="59"/>
      <c r="AI20" s="60"/>
      <c r="AJ20" s="60"/>
      <c r="AK20" s="60"/>
      <c r="AL20" s="58"/>
      <c r="BX20" s="58"/>
    </row>
    <row r="21" spans="1:76" ht="18.600000000000001" hidden="1" x14ac:dyDescent="0.2">
      <c r="A21" s="173" t="s">
        <v>5</v>
      </c>
      <c r="B21" s="173"/>
      <c r="C21" s="173"/>
      <c r="D21" s="173"/>
      <c r="E21" s="25" t="s">
        <v>40</v>
      </c>
      <c r="F21" s="18"/>
      <c r="G21" s="18"/>
      <c r="H21" s="18"/>
      <c r="I21" s="17"/>
      <c r="J21" s="18"/>
      <c r="L21" s="18"/>
      <c r="M21" s="17"/>
      <c r="N21" s="18"/>
      <c r="P21" s="17"/>
      <c r="Q21" s="17"/>
      <c r="R21" s="18"/>
      <c r="T21" s="17"/>
      <c r="U21" s="17"/>
      <c r="V21" s="18"/>
      <c r="W21" s="18"/>
      <c r="X21" s="18"/>
      <c r="Y21" s="18"/>
      <c r="Z21" s="18"/>
      <c r="AA21" s="18"/>
      <c r="AB21" s="18"/>
      <c r="AC21" s="18"/>
      <c r="AD21" s="18"/>
      <c r="AE21" s="19" t="s">
        <v>6</v>
      </c>
      <c r="AF21" s="42"/>
      <c r="AH21" s="59"/>
      <c r="AI21" s="60"/>
      <c r="AJ21" s="60"/>
      <c r="AK21" s="60"/>
      <c r="AL21" s="58"/>
      <c r="BX21" s="58"/>
    </row>
    <row r="22" spans="1:76" ht="20.399999999999999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</row>
    <row r="23" spans="1:76" ht="20.399999999999999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</row>
    <row r="24" spans="1:76" ht="20.399999999999999" customHeight="1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188" t="s">
        <v>56</v>
      </c>
      <c r="AP24" s="189"/>
      <c r="AQ24" s="190"/>
      <c r="AR24" s="31" t="s">
        <v>57</v>
      </c>
      <c r="AS24" s="29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</row>
    <row r="25" spans="1:76" ht="20.399999999999999" customHeight="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29"/>
      <c r="AP25" s="58"/>
      <c r="AQ25" s="58"/>
      <c r="AR25" s="29"/>
      <c r="AS25" s="29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</row>
    <row r="26" spans="1:76" ht="20.399999999999999" customHeight="1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191" t="s">
        <v>54</v>
      </c>
      <c r="AP26" s="192"/>
      <c r="AQ26" s="193"/>
      <c r="AR26" s="31" t="s">
        <v>78</v>
      </c>
      <c r="AS26" s="32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</row>
    <row r="27" spans="1:76" ht="20.399999999999999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29"/>
      <c r="AP27" s="58"/>
      <c r="AQ27" s="58"/>
      <c r="AR27" s="29"/>
      <c r="AS27" s="29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</row>
    <row r="28" spans="1:76" ht="20.399999999999999" customHeight="1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152" t="s">
        <v>55</v>
      </c>
      <c r="AP28" s="153"/>
      <c r="AQ28" s="154"/>
      <c r="AR28" s="31" t="s">
        <v>79</v>
      </c>
      <c r="AS28" s="32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</row>
    <row r="29" spans="1:76" ht="20.399999999999999" customHeight="1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30"/>
      <c r="AP29" s="30"/>
      <c r="AQ29" s="30"/>
      <c r="AR29" s="30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</row>
    <row r="30" spans="1:76" ht="20.399999999999999" customHeight="1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37" t="s">
        <v>84</v>
      </c>
      <c r="AP30" s="30"/>
      <c r="AQ30" s="30"/>
      <c r="AR30" s="30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</row>
    <row r="31" spans="1:76" ht="20.399999999999999" customHeight="1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</row>
    <row r="32" spans="1:76" ht="20.399999999999999" customHeight="1" x14ac:dyDescent="0.2">
      <c r="AF32" s="10"/>
      <c r="AG32" s="10"/>
      <c r="AH32" s="10"/>
      <c r="AI32" s="10"/>
      <c r="AJ32" s="10"/>
      <c r="AK32" s="10"/>
    </row>
    <row r="33" s="10" customFormat="1" ht="20.399999999999999" customHeight="1" x14ac:dyDescent="0.2"/>
    <row r="34" s="10" customFormat="1" ht="20.399999999999999" customHeight="1" x14ac:dyDescent="0.2"/>
    <row r="35" s="10" customFormat="1" ht="20.399999999999999" customHeight="1" x14ac:dyDescent="0.2"/>
    <row r="36" s="10" customFormat="1" ht="20.399999999999999" customHeight="1" x14ac:dyDescent="0.2"/>
    <row r="37" s="10" customFormat="1" ht="20.399999999999999" customHeight="1" x14ac:dyDescent="0.2"/>
    <row r="38" s="10" customFormat="1" ht="20.399999999999999" customHeight="1" x14ac:dyDescent="0.2"/>
    <row r="39" s="10" customFormat="1" ht="20.399999999999999" customHeight="1" x14ac:dyDescent="0.2"/>
    <row r="40" s="10" customFormat="1" ht="20.399999999999999" customHeight="1" x14ac:dyDescent="0.2"/>
    <row r="41" s="10" customFormat="1" ht="20.399999999999999" customHeight="1" x14ac:dyDescent="0.2"/>
    <row r="58" spans="33:33" ht="20.399999999999999" customHeight="1" x14ac:dyDescent="0.2">
      <c r="AG58" s="21">
        <v>1</v>
      </c>
    </row>
  </sheetData>
  <mergeCells count="71">
    <mergeCell ref="AO28:AQ28"/>
    <mergeCell ref="A2:N2"/>
    <mergeCell ref="O2:X2"/>
    <mergeCell ref="Z2:AE2"/>
    <mergeCell ref="A3:AE3"/>
    <mergeCell ref="A4:D4"/>
    <mergeCell ref="E4:N4"/>
    <mergeCell ref="O4:R4"/>
    <mergeCell ref="S4:X4"/>
    <mergeCell ref="Y4:AA4"/>
    <mergeCell ref="AB4:AE4"/>
    <mergeCell ref="A5:D5"/>
    <mergeCell ref="E5:AE5"/>
    <mergeCell ref="A6:AE6"/>
    <mergeCell ref="K7:M7"/>
    <mergeCell ref="N7:Y7"/>
    <mergeCell ref="AO24:AQ24"/>
    <mergeCell ref="AO26:AQ26"/>
    <mergeCell ref="AC7:AE7"/>
    <mergeCell ref="AC8:AE8"/>
    <mergeCell ref="AB10:AE10"/>
    <mergeCell ref="Z8:AB8"/>
    <mergeCell ref="AB14:AE14"/>
    <mergeCell ref="A7:D7"/>
    <mergeCell ref="E7:J7"/>
    <mergeCell ref="A11:D11"/>
    <mergeCell ref="F11:H11"/>
    <mergeCell ref="J11:AE11"/>
    <mergeCell ref="A8:D8"/>
    <mergeCell ref="E8:J8"/>
    <mergeCell ref="K8:M8"/>
    <mergeCell ref="N8:O8"/>
    <mergeCell ref="P8:Y8"/>
    <mergeCell ref="A10:D10"/>
    <mergeCell ref="E10:O10"/>
    <mergeCell ref="P10:S10"/>
    <mergeCell ref="T10:Y10"/>
    <mergeCell ref="Z10:AA10"/>
    <mergeCell ref="Z7:AB7"/>
    <mergeCell ref="A12:D12"/>
    <mergeCell ref="E12:O12"/>
    <mergeCell ref="P12:S12"/>
    <mergeCell ref="T12:AE12"/>
    <mergeCell ref="A13:D13"/>
    <mergeCell ref="E13:O13"/>
    <mergeCell ref="P13:S13"/>
    <mergeCell ref="T13:AE13"/>
    <mergeCell ref="A14:D14"/>
    <mergeCell ref="E14:O14"/>
    <mergeCell ref="P14:S14"/>
    <mergeCell ref="T14:Y14"/>
    <mergeCell ref="Z14:AA14"/>
    <mergeCell ref="A15:D15"/>
    <mergeCell ref="F15:H15"/>
    <mergeCell ref="J15:AE15"/>
    <mergeCell ref="A16:D16"/>
    <mergeCell ref="E16:O16"/>
    <mergeCell ref="P16:S16"/>
    <mergeCell ref="T16:AE16"/>
    <mergeCell ref="A20:D20"/>
    <mergeCell ref="E20:AE20"/>
    <mergeCell ref="A21:D21"/>
    <mergeCell ref="A17:D17"/>
    <mergeCell ref="E17:O17"/>
    <mergeCell ref="P17:S17"/>
    <mergeCell ref="T17:AE17"/>
    <mergeCell ref="A19:D19"/>
    <mergeCell ref="E19:K19"/>
    <mergeCell ref="M19:N19"/>
    <mergeCell ref="O19:Y19"/>
    <mergeCell ref="AA19:AD19"/>
  </mergeCells>
  <phoneticPr fontId="1"/>
  <conditionalFormatting sqref="E5">
    <cfRule type="expression" dxfId="57" priority="1">
      <formula>$AG$5&lt;=0</formula>
    </cfRule>
  </conditionalFormatting>
  <conditionalFormatting sqref="E8">
    <cfRule type="expression" dxfId="56" priority="27">
      <formula>IF(OR($E$8="",$E$8="－"),TRUE,FALSE)</formula>
    </cfRule>
  </conditionalFormatting>
  <conditionalFormatting sqref="E11 I11">
    <cfRule type="expression" dxfId="55" priority="33">
      <formula>$F$11=""</formula>
    </cfRule>
  </conditionalFormatting>
  <conditionalFormatting sqref="E15 I15">
    <cfRule type="expression" dxfId="54" priority="34">
      <formula>$F$15=""</formula>
    </cfRule>
  </conditionalFormatting>
  <conditionalFormatting sqref="E4:N4">
    <cfRule type="containsBlanks" dxfId="53" priority="6">
      <formula>LEN(TRIM(E4))=0</formula>
    </cfRule>
  </conditionalFormatting>
  <conditionalFormatting sqref="E10:O10">
    <cfRule type="expression" dxfId="52" priority="35">
      <formula>$E$4=""</formula>
    </cfRule>
  </conditionalFormatting>
  <conditionalFormatting sqref="E12:O14">
    <cfRule type="containsBlanks" dxfId="51" priority="15">
      <formula>LEN(TRIM(E12))=0</formula>
    </cfRule>
  </conditionalFormatting>
  <conditionalFormatting sqref="E16:O17">
    <cfRule type="containsBlanks" dxfId="50" priority="8">
      <formula>LEN(TRIM(E16))=0</formula>
    </cfRule>
  </conditionalFormatting>
  <conditionalFormatting sqref="E19:AE19">
    <cfRule type="expression" dxfId="49" priority="32">
      <formula>$AG$19&lt;=0</formula>
    </cfRule>
  </conditionalFormatting>
  <conditionalFormatting sqref="E20:AE20">
    <cfRule type="containsBlanks" dxfId="48" priority="7">
      <formula>LEN(TRIM(E20))=0</formula>
    </cfRule>
  </conditionalFormatting>
  <conditionalFormatting sqref="F11:H11">
    <cfRule type="containsBlanks" dxfId="47" priority="21">
      <formula>LEN(TRIM(F11))=0</formula>
    </cfRule>
  </conditionalFormatting>
  <conditionalFormatting sqref="F15:H15">
    <cfRule type="containsBlanks" dxfId="46" priority="12">
      <formula>LEN(TRIM(F15))=0</formula>
    </cfRule>
  </conditionalFormatting>
  <conditionalFormatting sqref="J11:AE11">
    <cfRule type="containsBlanks" dxfId="45" priority="20">
      <formula>LEN(TRIM(J11))=0</formula>
    </cfRule>
  </conditionalFormatting>
  <conditionalFormatting sqref="J15:AE15">
    <cfRule type="containsBlanks" dxfId="44" priority="11">
      <formula>LEN(TRIM(J15))=0</formula>
    </cfRule>
  </conditionalFormatting>
  <conditionalFormatting sqref="K8">
    <cfRule type="expression" dxfId="43" priority="26">
      <formula>IF(OR($K$8="",$K$8="－"),TRUE,FALSE)</formula>
    </cfRule>
  </conditionalFormatting>
  <conditionalFormatting sqref="O19 AA19">
    <cfRule type="notContainsBlanks" dxfId="42" priority="30">
      <formula>LEN(TRIM(O19))&gt;0</formula>
    </cfRule>
    <cfRule type="expression" dxfId="41" priority="31">
      <formula>$AG$19=3</formula>
    </cfRule>
  </conditionalFormatting>
  <conditionalFormatting sqref="O19">
    <cfRule type="expression" dxfId="40" priority="29">
      <formula>$AG$19&lt;=0</formula>
    </cfRule>
  </conditionalFormatting>
  <conditionalFormatting sqref="S4:X4">
    <cfRule type="containsBlanks" dxfId="39" priority="5">
      <formula>LEN(TRIM(S4))=0</formula>
    </cfRule>
  </conditionalFormatting>
  <conditionalFormatting sqref="T10:Y10">
    <cfRule type="containsBlanks" dxfId="38" priority="23">
      <formula>LEN(TRIM(T10))=0</formula>
    </cfRule>
  </conditionalFormatting>
  <conditionalFormatting sqref="T14:Y14">
    <cfRule type="containsBlanks" dxfId="37" priority="14">
      <formula>LEN(TRIM(T14))=0</formula>
    </cfRule>
  </conditionalFormatting>
  <conditionalFormatting sqref="T12:AE13">
    <cfRule type="containsBlanks" dxfId="36" priority="16">
      <formula>LEN(TRIM(T12))=0</formula>
    </cfRule>
  </conditionalFormatting>
  <conditionalFormatting sqref="T16:AE16">
    <cfRule type="containsBlanks" dxfId="35" priority="9">
      <formula>LEN(TRIM(T16))=0</formula>
    </cfRule>
  </conditionalFormatting>
  <conditionalFormatting sqref="T17:AE17">
    <cfRule type="expression" dxfId="34" priority="36">
      <formula>$AG$17&lt;=0</formula>
    </cfRule>
  </conditionalFormatting>
  <conditionalFormatting sqref="AB4:AE4">
    <cfRule type="containsBlanks" dxfId="33" priority="4">
      <formula>LEN(TRIM(AB4))=0</formula>
    </cfRule>
  </conditionalFormatting>
  <conditionalFormatting sqref="AB10:AE10">
    <cfRule type="containsBlanks" dxfId="32" priority="22">
      <formula>LEN(TRIM(AB10))=0</formula>
    </cfRule>
  </conditionalFormatting>
  <conditionalFormatting sqref="AB14:AE14">
    <cfRule type="containsBlanks" dxfId="31" priority="13">
      <formula>LEN(TRIM(AB14))=0</formula>
    </cfRule>
  </conditionalFormatting>
  <dataValidations count="1">
    <dataValidation imeMode="halfAlpha" allowBlank="1" showInputMessage="1" showErrorMessage="1" sqref="E12:O12 S4 E16:O17 T16:AE16 F11:H11 F15:H15 AB4 E13 T12:T13 U12:AE12" xr:uid="{9016E496-779C-4BC1-A268-4AC90E548E84}"/>
  </dataValidations>
  <hyperlinks>
    <hyperlink ref="O2" r:id="rId1" display="mailto:kateikaigo@ml.n-fukushi.ac.jp" xr:uid="{2E16DBC2-A07B-4C3E-B2C7-964017367046}"/>
  </hyperlinks>
  <printOptions horizontalCentered="1"/>
  <pageMargins left="0.39370078740157483" right="0.19685039370078741" top="0.47244094488188981" bottom="0" header="0.31496062992125984" footer="0.31496062992125984"/>
  <pageSetup paperSize="9" scale="83" orientation="portrait" r:id="rId2"/>
  <ignoredErrors>
    <ignoredError sqref="E10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Option Button 1">
              <controlPr defaultSize="0" autoFill="0" autoLine="0" autoPict="0">
                <anchor moveWithCells="1">
                  <from>
                    <xdr:col>20</xdr:col>
                    <xdr:colOff>99060</xdr:colOff>
                    <xdr:row>16</xdr:row>
                    <xdr:rowOff>76200</xdr:rowOff>
                  </from>
                  <to>
                    <xdr:col>23</xdr:col>
                    <xdr:colOff>236220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Option Button 2">
              <controlPr defaultSize="0" autoFill="0" autoLine="0" autoPict="0">
                <anchor moveWithCells="1">
                  <from>
                    <xdr:col>24</xdr:col>
                    <xdr:colOff>114300</xdr:colOff>
                    <xdr:row>16</xdr:row>
                    <xdr:rowOff>83820</xdr:rowOff>
                  </from>
                  <to>
                    <xdr:col>28</xdr:col>
                    <xdr:colOff>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Group Box 3">
              <controlPr defaultSize="0" autoFill="0" autoPict="0">
                <anchor moveWithCells="1">
                  <from>
                    <xdr:col>3</xdr:col>
                    <xdr:colOff>220980</xdr:colOff>
                    <xdr:row>3</xdr:row>
                    <xdr:rowOff>289560</xdr:rowOff>
                  </from>
                  <to>
                    <xdr:col>24</xdr:col>
                    <xdr:colOff>60960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8" name="Group Box 4">
              <controlPr defaultSize="0" autoFill="0" autoPict="0">
                <anchor moveWithCells="1">
                  <from>
                    <xdr:col>4</xdr:col>
                    <xdr:colOff>76200</xdr:colOff>
                    <xdr:row>4</xdr:row>
                    <xdr:rowOff>7620</xdr:rowOff>
                  </from>
                  <to>
                    <xdr:col>30</xdr:col>
                    <xdr:colOff>182880</xdr:colOff>
                    <xdr:row>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9" name="Group Box 5">
              <controlPr defaultSize="0" autoFill="0" autoPict="0">
                <anchor moveWithCells="1">
                  <from>
                    <xdr:col>19</xdr:col>
                    <xdr:colOff>60960</xdr:colOff>
                    <xdr:row>15</xdr:row>
                    <xdr:rowOff>76200</xdr:rowOff>
                  </from>
                  <to>
                    <xdr:col>29</xdr:col>
                    <xdr:colOff>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10" name="Group Box 6">
              <controlPr defaultSize="0" autoFill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21</xdr:col>
                    <xdr:colOff>137160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1" name="Group Box 7">
              <controlPr defaultSize="0" autoFill="0" autoPict="0">
                <anchor moveWithCells="1">
                  <from>
                    <xdr:col>3</xdr:col>
                    <xdr:colOff>198120</xdr:colOff>
                    <xdr:row>18</xdr:row>
                    <xdr:rowOff>7620</xdr:rowOff>
                  </from>
                  <to>
                    <xdr:col>14</xdr:col>
                    <xdr:colOff>236220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2" name="Option Button 8">
              <controlPr defaultSize="0" autoFill="0" autoLine="0" autoPict="0">
                <anchor moveWithCells="1">
                  <from>
                    <xdr:col>4</xdr:col>
                    <xdr:colOff>99060</xdr:colOff>
                    <xdr:row>18</xdr:row>
                    <xdr:rowOff>76200</xdr:rowOff>
                  </from>
                  <to>
                    <xdr:col>6</xdr:col>
                    <xdr:colOff>213360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3" name="Option Button 9">
              <controlPr defaultSize="0" autoFill="0" autoLine="0" autoPict="0">
                <anchor moveWithCells="1">
                  <from>
                    <xdr:col>6</xdr:col>
                    <xdr:colOff>266700</xdr:colOff>
                    <xdr:row>18</xdr:row>
                    <xdr:rowOff>76200</xdr:rowOff>
                  </from>
                  <to>
                    <xdr:col>9</xdr:col>
                    <xdr:colOff>220980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4" name="Option Button 10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76200</xdr:rowOff>
                  </from>
                  <to>
                    <xdr:col>12</xdr:col>
                    <xdr:colOff>7620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5" name="Group Box 11">
              <controlPr defaultSize="0" autoFill="0" autoPict="0">
                <anchor moveWithCells="1">
                  <from>
                    <xdr:col>3</xdr:col>
                    <xdr:colOff>182880</xdr:colOff>
                    <xdr:row>18</xdr:row>
                    <xdr:rowOff>0</xdr:rowOff>
                  </from>
                  <to>
                    <xdr:col>14</xdr:col>
                    <xdr:colOff>213360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6" name="Group Box 12">
              <controlPr defaultSize="0" autoFill="0" autoPict="0">
                <anchor moveWithCells="1">
                  <from>
                    <xdr:col>3</xdr:col>
                    <xdr:colOff>160020</xdr:colOff>
                    <xdr:row>19</xdr:row>
                    <xdr:rowOff>0</xdr:rowOff>
                  </from>
                  <to>
                    <xdr:col>14</xdr:col>
                    <xdr:colOff>289560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9" r:id="rId17" name="Option Button 25">
              <controlPr defaultSize="0" autoFill="0" autoLine="0" autoPict="0">
                <anchor moveWithCells="1">
                  <from>
                    <xdr:col>5</xdr:col>
                    <xdr:colOff>45720</xdr:colOff>
                    <xdr:row>4</xdr:row>
                    <xdr:rowOff>68580</xdr:rowOff>
                  </from>
                  <to>
                    <xdr:col>14</xdr:col>
                    <xdr:colOff>45720</xdr:colOff>
                    <xdr:row>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0" r:id="rId18" name="Option Button 26">
              <controlPr defaultSize="0" autoFill="0" autoLine="0" autoPict="0">
                <anchor moveWithCells="1">
                  <from>
                    <xdr:col>16</xdr:col>
                    <xdr:colOff>137160</xdr:colOff>
                    <xdr:row>4</xdr:row>
                    <xdr:rowOff>83820</xdr:rowOff>
                  </from>
                  <to>
                    <xdr:col>24</xdr:col>
                    <xdr:colOff>220980</xdr:colOff>
                    <xdr:row>4</xdr:row>
                    <xdr:rowOff>350520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AE49CDB-2673-49D1-9C45-EE8126D568B7}">
          <x14:formula1>
            <xm:f>リスト!$A$2:$A$13</xm:f>
          </x14:formula1>
          <xm:sqref>E8:J8</xm:sqref>
        </x14:dataValidation>
        <x14:dataValidation type="list" xr:uid="{31C4362D-799D-42FB-A539-98F2E3DCF69B}">
          <x14:formula1>
            <xm:f>リスト!$A$21:$A$25</xm:f>
          </x14:formula1>
          <xm:sqref>K8:M8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96D14-1482-483B-B5C6-B45E6A8C677E}">
  <sheetPr>
    <pageSetUpPr fitToPage="1"/>
  </sheetPr>
  <dimension ref="A1:AM57"/>
  <sheetViews>
    <sheetView showGridLines="0" zoomScaleNormal="100" workbookViewId="0">
      <selection activeCell="A7" sqref="A7:D7"/>
    </sheetView>
  </sheetViews>
  <sheetFormatPr defaultColWidth="3.6640625" defaultRowHeight="20.399999999999999" customHeight="1" x14ac:dyDescent="0.2"/>
  <cols>
    <col min="1" max="14" width="3.77734375" style="10" customWidth="1"/>
    <col min="15" max="15" width="4.6640625" style="10" customWidth="1"/>
    <col min="16" max="16" width="3.77734375" style="10" customWidth="1"/>
    <col min="17" max="18" width="5.33203125" style="10" customWidth="1"/>
    <col min="19" max="27" width="3.77734375" style="10" customWidth="1"/>
    <col min="28" max="31" width="3.33203125" style="10" customWidth="1"/>
    <col min="32" max="32" width="18.5546875" style="51" hidden="1" customWidth="1"/>
    <col min="33" max="33" width="5.109375" style="52" hidden="1" customWidth="1"/>
    <col min="34" max="34" width="2.109375" style="38" customWidth="1"/>
    <col min="35" max="35" width="3" style="38" customWidth="1"/>
    <col min="36" max="36" width="3.6640625" style="38" customWidth="1"/>
    <col min="37" max="37" width="3.6640625" style="39" customWidth="1"/>
    <col min="38" max="16384" width="3.6640625" style="10"/>
  </cols>
  <sheetData>
    <row r="1" spans="1:39" ht="30" customHeight="1" thickBot="1" x14ac:dyDescent="0.25">
      <c r="A1" s="254" t="s">
        <v>35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46" t="s">
        <v>167</v>
      </c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5" t="s">
        <v>36</v>
      </c>
      <c r="AB1" s="245"/>
      <c r="AC1" s="245"/>
      <c r="AD1" s="245"/>
      <c r="AE1" s="245"/>
      <c r="AF1" s="48"/>
    </row>
    <row r="2" spans="1:39" ht="18" customHeight="1" thickBot="1" x14ac:dyDescent="0.25">
      <c r="A2" s="262" t="s">
        <v>164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4"/>
      <c r="AF2" s="48"/>
      <c r="AG2" s="53"/>
      <c r="AM2" s="11"/>
    </row>
    <row r="3" spans="1:39" ht="33" customHeight="1" x14ac:dyDescent="0.2">
      <c r="A3" s="265" t="s">
        <v>9</v>
      </c>
      <c r="B3" s="266"/>
      <c r="C3" s="266"/>
      <c r="D3" s="267"/>
      <c r="E3" s="268" t="s">
        <v>87</v>
      </c>
      <c r="F3" s="269"/>
      <c r="G3" s="269"/>
      <c r="H3" s="269"/>
      <c r="I3" s="269"/>
      <c r="J3" s="269"/>
      <c r="K3" s="269"/>
      <c r="L3" s="269"/>
      <c r="M3" s="269"/>
      <c r="N3" s="269"/>
      <c r="O3" s="276" t="s">
        <v>1</v>
      </c>
      <c r="P3" s="277"/>
      <c r="Q3" s="277"/>
      <c r="R3" s="278"/>
      <c r="S3" s="279">
        <v>7</v>
      </c>
      <c r="T3" s="280"/>
      <c r="U3" s="280"/>
      <c r="V3" s="280"/>
      <c r="W3" s="280"/>
      <c r="X3" s="281"/>
      <c r="Y3" s="220" t="s">
        <v>27</v>
      </c>
      <c r="Z3" s="221"/>
      <c r="AA3" s="222"/>
      <c r="AB3" s="223">
        <v>45505</v>
      </c>
      <c r="AC3" s="224"/>
      <c r="AD3" s="224"/>
      <c r="AE3" s="225"/>
      <c r="AF3" s="48"/>
      <c r="AG3" s="53"/>
    </row>
    <row r="4" spans="1:39" ht="35.1" customHeight="1" thickBot="1" x14ac:dyDescent="0.25">
      <c r="A4" s="255" t="s">
        <v>15</v>
      </c>
      <c r="B4" s="256"/>
      <c r="C4" s="256"/>
      <c r="D4" s="257"/>
      <c r="E4" s="259" t="str">
        <f>IF($G7="","",VLOOKUP($G7,オンデマンド,3,FALSE))</f>
        <v>現任介護職員研修</v>
      </c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1"/>
      <c r="AF4" s="49"/>
      <c r="AG4" s="54"/>
      <c r="AL4" s="47"/>
    </row>
    <row r="5" spans="1:39" ht="10.5" customHeight="1" thickBot="1" x14ac:dyDescent="0.25">
      <c r="A5" s="258"/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50"/>
      <c r="AI5" s="39"/>
    </row>
    <row r="6" spans="1:39" ht="27" customHeight="1" thickBot="1" x14ac:dyDescent="0.25">
      <c r="A6" s="247"/>
      <c r="B6" s="248"/>
      <c r="C6" s="248"/>
      <c r="D6" s="249"/>
      <c r="E6" s="294" t="s">
        <v>80</v>
      </c>
      <c r="F6" s="295"/>
      <c r="G6" s="158" t="s">
        <v>38</v>
      </c>
      <c r="H6" s="159"/>
      <c r="I6" s="160"/>
      <c r="J6" s="302" t="s">
        <v>183</v>
      </c>
      <c r="K6" s="303"/>
      <c r="L6" s="282" t="s">
        <v>28</v>
      </c>
      <c r="M6" s="304"/>
      <c r="N6" s="304"/>
      <c r="O6" s="304"/>
      <c r="P6" s="304"/>
      <c r="Q6" s="304"/>
      <c r="R6" s="304"/>
      <c r="S6" s="304"/>
      <c r="T6" s="304"/>
      <c r="U6" s="284"/>
      <c r="V6" s="282" t="s">
        <v>166</v>
      </c>
      <c r="W6" s="283"/>
      <c r="X6" s="283"/>
      <c r="Y6" s="284"/>
      <c r="Z6" s="251" t="s">
        <v>3</v>
      </c>
      <c r="AA6" s="252"/>
      <c r="AB6" s="253"/>
      <c r="AC6" s="158" t="s">
        <v>4</v>
      </c>
      <c r="AD6" s="159"/>
      <c r="AE6" s="250"/>
      <c r="AF6" s="49"/>
      <c r="AG6" s="55"/>
      <c r="AH6" s="40"/>
    </row>
    <row r="7" spans="1:39" ht="45.75" customHeight="1" thickBot="1" x14ac:dyDescent="0.25">
      <c r="A7" s="242" t="s">
        <v>60</v>
      </c>
      <c r="B7" s="243"/>
      <c r="C7" s="243"/>
      <c r="D7" s="244"/>
      <c r="E7" s="296" t="s">
        <v>49</v>
      </c>
      <c r="F7" s="295"/>
      <c r="G7" s="161">
        <v>2301</v>
      </c>
      <c r="H7" s="162"/>
      <c r="I7" s="163"/>
      <c r="J7" s="297">
        <f>IF($G$7="","",VLOOKUP($G$7,オンデマンド,5,FALSE))</f>
        <v>2</v>
      </c>
      <c r="K7" s="298"/>
      <c r="L7" s="299" t="str">
        <f>IF($G$7="","",VLOOKUP($G$7,オンデマンド,2,FALSE))</f>
        <v>介護職員に求められる心構え・ルール
 オンデマンド（動画配信）版</v>
      </c>
      <c r="M7" s="300"/>
      <c r="N7" s="300"/>
      <c r="O7" s="300"/>
      <c r="P7" s="300"/>
      <c r="Q7" s="300"/>
      <c r="R7" s="300"/>
      <c r="S7" s="300"/>
      <c r="T7" s="300"/>
      <c r="U7" s="301"/>
      <c r="V7" s="285" t="str">
        <f>IF($G$7="","",VLOOKUP($G$7,オンデマンド,7,FALSE))</f>
        <v>荒深　裕規</v>
      </c>
      <c r="W7" s="286"/>
      <c r="X7" s="286"/>
      <c r="Y7" s="287"/>
      <c r="Z7" s="164">
        <f>IF($G$7="","",VLOOKUP($G$7,オンデマンド,6,FALSE))</f>
        <v>50</v>
      </c>
      <c r="AA7" s="165"/>
      <c r="AB7" s="166"/>
      <c r="AC7" s="155">
        <v>35</v>
      </c>
      <c r="AD7" s="156"/>
      <c r="AE7" s="157"/>
      <c r="AF7" s="49"/>
      <c r="AI7" s="38" t="str">
        <f>IF(AH7=0,"","時間数誤りあり")</f>
        <v/>
      </c>
      <c r="AK7" s="38"/>
    </row>
    <row r="8" spans="1:39" ht="10.199999999999999" customHeight="1" thickBot="1" x14ac:dyDescent="0.25">
      <c r="A8" s="27"/>
      <c r="B8" s="27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3"/>
      <c r="T8" s="14"/>
      <c r="U8" s="14"/>
      <c r="V8" s="14"/>
      <c r="W8" s="14"/>
      <c r="X8" s="14"/>
      <c r="Y8" s="14"/>
      <c r="Z8" s="14"/>
      <c r="AA8" s="14"/>
      <c r="AB8" s="15"/>
      <c r="AC8" s="15"/>
      <c r="AD8" s="15"/>
      <c r="AE8" s="15"/>
      <c r="AF8" s="50"/>
    </row>
    <row r="9" spans="1:39" ht="27.9" customHeight="1" x14ac:dyDescent="0.2">
      <c r="A9" s="229" t="s">
        <v>9</v>
      </c>
      <c r="B9" s="230"/>
      <c r="C9" s="230"/>
      <c r="D9" s="231"/>
      <c r="E9" s="232" t="str">
        <f>IF(E3="","",E3)</f>
        <v>○○市</v>
      </c>
      <c r="F9" s="233"/>
      <c r="G9" s="233"/>
      <c r="H9" s="233"/>
      <c r="I9" s="233"/>
      <c r="J9" s="233"/>
      <c r="K9" s="233"/>
      <c r="L9" s="233"/>
      <c r="M9" s="233"/>
      <c r="N9" s="233"/>
      <c r="O9" s="234"/>
      <c r="P9" s="235" t="s">
        <v>8</v>
      </c>
      <c r="Q9" s="236"/>
      <c r="R9" s="236"/>
      <c r="S9" s="237"/>
      <c r="T9" s="238" t="s">
        <v>72</v>
      </c>
      <c r="U9" s="239"/>
      <c r="V9" s="239"/>
      <c r="W9" s="239"/>
      <c r="X9" s="239"/>
      <c r="Y9" s="240"/>
      <c r="Z9" s="235" t="s">
        <v>7</v>
      </c>
      <c r="AA9" s="237"/>
      <c r="AB9" s="232" t="s">
        <v>88</v>
      </c>
      <c r="AC9" s="233"/>
      <c r="AD9" s="233"/>
      <c r="AE9" s="241"/>
    </row>
    <row r="10" spans="1:39" ht="27.9" customHeight="1" x14ac:dyDescent="0.2">
      <c r="A10" s="182" t="s">
        <v>2</v>
      </c>
      <c r="B10" s="183"/>
      <c r="C10" s="183"/>
      <c r="D10" s="184"/>
      <c r="E10" s="6" t="s">
        <v>11</v>
      </c>
      <c r="F10" s="185" t="s">
        <v>89</v>
      </c>
      <c r="G10" s="185"/>
      <c r="H10" s="185"/>
      <c r="I10" s="7" t="s">
        <v>10</v>
      </c>
      <c r="J10" s="186" t="s">
        <v>90</v>
      </c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7"/>
    </row>
    <row r="11" spans="1:39" ht="27.9" customHeight="1" x14ac:dyDescent="0.2">
      <c r="A11" s="182" t="s">
        <v>23</v>
      </c>
      <c r="B11" s="183"/>
      <c r="C11" s="183"/>
      <c r="D11" s="184"/>
      <c r="E11" s="216" t="s">
        <v>91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8"/>
      <c r="P11" s="199" t="s">
        <v>33</v>
      </c>
      <c r="Q11" s="200"/>
      <c r="R11" s="200"/>
      <c r="S11" s="201"/>
      <c r="T11" s="226" t="s">
        <v>93</v>
      </c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8"/>
    </row>
    <row r="12" spans="1:39" ht="27.9" customHeight="1" x14ac:dyDescent="0.2">
      <c r="A12" s="194" t="s">
        <v>24</v>
      </c>
      <c r="B12" s="195"/>
      <c r="C12" s="195"/>
      <c r="D12" s="196"/>
      <c r="E12" s="197" t="s">
        <v>92</v>
      </c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9" t="s">
        <v>25</v>
      </c>
      <c r="Q12" s="200"/>
      <c r="R12" s="200"/>
      <c r="S12" s="201"/>
      <c r="T12" s="197" t="s">
        <v>91</v>
      </c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202"/>
    </row>
    <row r="13" spans="1:39" ht="27.9" customHeight="1" x14ac:dyDescent="0.2">
      <c r="A13" s="203" t="s">
        <v>14</v>
      </c>
      <c r="B13" s="204"/>
      <c r="C13" s="204"/>
      <c r="D13" s="205"/>
      <c r="E13" s="206" t="s">
        <v>94</v>
      </c>
      <c r="F13" s="207"/>
      <c r="G13" s="207"/>
      <c r="H13" s="207"/>
      <c r="I13" s="207"/>
      <c r="J13" s="207"/>
      <c r="K13" s="207"/>
      <c r="L13" s="207"/>
      <c r="M13" s="207"/>
      <c r="N13" s="207"/>
      <c r="O13" s="208"/>
      <c r="P13" s="209" t="s">
        <v>8</v>
      </c>
      <c r="Q13" s="210"/>
      <c r="R13" s="210"/>
      <c r="S13" s="211"/>
      <c r="T13" s="212" t="s">
        <v>95</v>
      </c>
      <c r="U13" s="213"/>
      <c r="V13" s="213"/>
      <c r="W13" s="213"/>
      <c r="X13" s="213"/>
      <c r="Y13" s="214"/>
      <c r="Z13" s="209" t="s">
        <v>7</v>
      </c>
      <c r="AA13" s="211"/>
      <c r="AB13" s="206" t="s">
        <v>68</v>
      </c>
      <c r="AC13" s="207"/>
      <c r="AD13" s="207"/>
      <c r="AE13" s="215"/>
    </row>
    <row r="14" spans="1:39" ht="27.9" customHeight="1" x14ac:dyDescent="0.2">
      <c r="A14" s="182" t="s">
        <v>2</v>
      </c>
      <c r="B14" s="183"/>
      <c r="C14" s="183"/>
      <c r="D14" s="184"/>
      <c r="E14" s="6" t="s">
        <v>11</v>
      </c>
      <c r="F14" s="185" t="s">
        <v>69</v>
      </c>
      <c r="G14" s="185"/>
      <c r="H14" s="185"/>
      <c r="I14" s="7" t="s">
        <v>10</v>
      </c>
      <c r="J14" s="186" t="s">
        <v>96</v>
      </c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7"/>
    </row>
    <row r="15" spans="1:39" ht="27.9" customHeight="1" x14ac:dyDescent="0.2">
      <c r="A15" s="182" t="s">
        <v>23</v>
      </c>
      <c r="B15" s="183"/>
      <c r="C15" s="183"/>
      <c r="D15" s="184"/>
      <c r="E15" s="216" t="s">
        <v>70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8"/>
      <c r="P15" s="199" t="s">
        <v>25</v>
      </c>
      <c r="Q15" s="200"/>
      <c r="R15" s="200"/>
      <c r="S15" s="201"/>
      <c r="T15" s="216" t="s">
        <v>186</v>
      </c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9"/>
      <c r="AI15" s="40"/>
    </row>
    <row r="16" spans="1:39" ht="27.9" customHeight="1" thickBot="1" x14ac:dyDescent="0.25">
      <c r="A16" s="179" t="s">
        <v>24</v>
      </c>
      <c r="B16" s="180"/>
      <c r="C16" s="180"/>
      <c r="D16" s="181"/>
      <c r="E16" s="288" t="s">
        <v>97</v>
      </c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90" t="s">
        <v>12</v>
      </c>
      <c r="Q16" s="180"/>
      <c r="R16" s="180"/>
      <c r="S16" s="181"/>
      <c r="T16" s="291" t="s">
        <v>187</v>
      </c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3"/>
      <c r="AF16" s="49"/>
      <c r="AH16" s="41"/>
      <c r="AI16" s="40"/>
    </row>
    <row r="17" spans="1:36" ht="10.5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9"/>
      <c r="AF17" s="67" t="s">
        <v>168</v>
      </c>
      <c r="AG17" s="67"/>
      <c r="AH17" s="41"/>
      <c r="AI17" s="40"/>
    </row>
    <row r="18" spans="1:36" ht="35.1" customHeight="1" x14ac:dyDescent="0.2">
      <c r="A18" s="174" t="s">
        <v>26</v>
      </c>
      <c r="B18" s="175"/>
      <c r="C18" s="175"/>
      <c r="D18" s="311"/>
      <c r="E18" s="312"/>
      <c r="F18" s="313"/>
      <c r="G18" s="313"/>
      <c r="H18" s="313"/>
      <c r="I18" s="313"/>
      <c r="J18" s="313"/>
      <c r="K18" s="313"/>
      <c r="L18" s="34"/>
      <c r="M18" s="314" t="s">
        <v>34</v>
      </c>
      <c r="N18" s="314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5" t="s">
        <v>39</v>
      </c>
      <c r="AA18" s="316"/>
      <c r="AB18" s="316"/>
      <c r="AC18" s="316"/>
      <c r="AD18" s="316"/>
      <c r="AE18" s="36" t="s">
        <v>22</v>
      </c>
      <c r="AF18" s="68" t="s">
        <v>174</v>
      </c>
      <c r="AG18" s="150">
        <v>1</v>
      </c>
    </row>
    <row r="19" spans="1:36" ht="35.1" customHeight="1" thickBot="1" x14ac:dyDescent="0.25">
      <c r="A19" s="167" t="s">
        <v>13</v>
      </c>
      <c r="B19" s="168"/>
      <c r="C19" s="168"/>
      <c r="D19" s="169"/>
      <c r="E19" s="170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2"/>
      <c r="AF19" s="50"/>
      <c r="AI19" s="39"/>
      <c r="AJ19" s="39"/>
    </row>
    <row r="20" spans="1:36" ht="18.600000000000001" hidden="1" x14ac:dyDescent="0.2">
      <c r="A20" s="173" t="s">
        <v>5</v>
      </c>
      <c r="B20" s="173"/>
      <c r="C20" s="173"/>
      <c r="D20" s="173"/>
      <c r="E20" s="25" t="s">
        <v>40</v>
      </c>
      <c r="F20" s="18"/>
      <c r="G20" s="18"/>
      <c r="H20" s="18"/>
      <c r="I20" s="17"/>
      <c r="J20" s="18"/>
      <c r="L20" s="18"/>
      <c r="M20" s="17"/>
      <c r="N20" s="18"/>
      <c r="P20" s="17"/>
      <c r="Q20" s="17"/>
      <c r="R20" s="18"/>
      <c r="T20" s="17"/>
      <c r="U20" s="17"/>
      <c r="V20" s="18"/>
      <c r="W20" s="18"/>
      <c r="X20" s="18"/>
      <c r="Y20" s="18"/>
      <c r="Z20" s="18"/>
      <c r="AA20" s="18"/>
      <c r="AB20" s="18"/>
      <c r="AC20" s="18"/>
      <c r="AD20" s="18"/>
      <c r="AE20" s="19" t="s">
        <v>6</v>
      </c>
      <c r="AF20" s="50"/>
      <c r="AI20" s="39"/>
      <c r="AJ20" s="39"/>
    </row>
    <row r="21" spans="1:36" ht="20.399999999999999" customHeight="1" x14ac:dyDescent="0.2">
      <c r="AF21" s="50"/>
    </row>
    <row r="22" spans="1:36" ht="20.399999999999999" customHeight="1" x14ac:dyDescent="0.2">
      <c r="AF22" s="50"/>
    </row>
    <row r="23" spans="1:36" ht="20.399999999999999" customHeight="1" x14ac:dyDescent="0.2">
      <c r="B23" s="188" t="s">
        <v>56</v>
      </c>
      <c r="C23" s="189"/>
      <c r="D23" s="190"/>
      <c r="E23" s="63" t="s">
        <v>57</v>
      </c>
      <c r="F23" s="64"/>
      <c r="G23" s="64"/>
      <c r="AF23" s="50"/>
    </row>
    <row r="24" spans="1:36" ht="7.2" customHeight="1" x14ac:dyDescent="0.2">
      <c r="B24" s="29"/>
      <c r="C24" s="29"/>
      <c r="D24" s="29"/>
      <c r="E24" s="64"/>
      <c r="F24" s="64"/>
      <c r="G24" s="64"/>
      <c r="AF24" s="50"/>
    </row>
    <row r="25" spans="1:36" ht="20.399999999999999" customHeight="1" x14ac:dyDescent="0.2">
      <c r="B25" s="191" t="s">
        <v>54</v>
      </c>
      <c r="C25" s="192"/>
      <c r="D25" s="193"/>
      <c r="E25" s="63" t="s">
        <v>85</v>
      </c>
      <c r="F25" s="65"/>
      <c r="G25" s="64"/>
      <c r="AF25" s="50"/>
    </row>
    <row r="26" spans="1:36" ht="8.4" customHeight="1" x14ac:dyDescent="0.2">
      <c r="B26" s="29"/>
      <c r="C26" s="29"/>
      <c r="D26" s="29"/>
      <c r="E26" s="64"/>
      <c r="F26" s="64"/>
      <c r="G26" s="64"/>
      <c r="AF26" s="50"/>
    </row>
    <row r="27" spans="1:36" ht="20.399999999999999" customHeight="1" x14ac:dyDescent="0.2">
      <c r="B27" s="152" t="s">
        <v>55</v>
      </c>
      <c r="C27" s="153"/>
      <c r="D27" s="154"/>
      <c r="E27" s="63" t="s">
        <v>86</v>
      </c>
      <c r="F27" s="65"/>
      <c r="G27" s="64"/>
      <c r="AF27" s="50"/>
    </row>
    <row r="28" spans="1:36" ht="20.399999999999999" customHeight="1" x14ac:dyDescent="0.2">
      <c r="AF28" s="50"/>
      <c r="AG28" s="56"/>
    </row>
    <row r="29" spans="1:36" ht="20.399999999999999" customHeight="1" x14ac:dyDescent="0.2">
      <c r="AF29" s="50"/>
      <c r="AG29" s="56"/>
    </row>
    <row r="30" spans="1:36" ht="20.399999999999999" customHeight="1" x14ac:dyDescent="0.2">
      <c r="AF30" s="50"/>
      <c r="AG30" s="56"/>
    </row>
    <row r="31" spans="1:36" ht="20.399999999999999" customHeight="1" x14ac:dyDescent="0.2">
      <c r="AF31" s="50"/>
    </row>
    <row r="57" spans="33:33" ht="20.399999999999999" customHeight="1" x14ac:dyDescent="0.2">
      <c r="AG57" s="52">
        <v>1</v>
      </c>
    </row>
  </sheetData>
  <mergeCells count="74">
    <mergeCell ref="A1:N1"/>
    <mergeCell ref="O1:Z1"/>
    <mergeCell ref="AA1:AE1"/>
    <mergeCell ref="A2:AE2"/>
    <mergeCell ref="A3:D3"/>
    <mergeCell ref="E3:N3"/>
    <mergeCell ref="O3:R3"/>
    <mergeCell ref="S3:X3"/>
    <mergeCell ref="Y3:AA3"/>
    <mergeCell ref="AB3:AE3"/>
    <mergeCell ref="A4:D4"/>
    <mergeCell ref="E4:AE4"/>
    <mergeCell ref="A5:AE5"/>
    <mergeCell ref="A6:D6"/>
    <mergeCell ref="E6:F6"/>
    <mergeCell ref="G6:I6"/>
    <mergeCell ref="J6:K6"/>
    <mergeCell ref="L6:U6"/>
    <mergeCell ref="V6:Y6"/>
    <mergeCell ref="Z6:AB6"/>
    <mergeCell ref="AB9:AE9"/>
    <mergeCell ref="AC6:AE6"/>
    <mergeCell ref="A7:D7"/>
    <mergeCell ref="E7:F7"/>
    <mergeCell ref="G7:I7"/>
    <mergeCell ref="J7:K7"/>
    <mergeCell ref="L7:U7"/>
    <mergeCell ref="V7:Y7"/>
    <mergeCell ref="Z7:AB7"/>
    <mergeCell ref="AC7:AE7"/>
    <mergeCell ref="A9:D9"/>
    <mergeCell ref="E9:O9"/>
    <mergeCell ref="P9:S9"/>
    <mergeCell ref="T9:Y9"/>
    <mergeCell ref="Z9:AA9"/>
    <mergeCell ref="A10:D10"/>
    <mergeCell ref="F10:H10"/>
    <mergeCell ref="J10:AE10"/>
    <mergeCell ref="A11:D11"/>
    <mergeCell ref="E11:O11"/>
    <mergeCell ref="P11:S11"/>
    <mergeCell ref="T11:AE11"/>
    <mergeCell ref="A12:D12"/>
    <mergeCell ref="E12:O12"/>
    <mergeCell ref="P12:S12"/>
    <mergeCell ref="T12:AE12"/>
    <mergeCell ref="A13:D13"/>
    <mergeCell ref="E13:O13"/>
    <mergeCell ref="P13:S13"/>
    <mergeCell ref="T13:Y13"/>
    <mergeCell ref="Z13:AA13"/>
    <mergeCell ref="AB13:AE13"/>
    <mergeCell ref="A14:D14"/>
    <mergeCell ref="F14:H14"/>
    <mergeCell ref="J14:AE14"/>
    <mergeCell ref="A15:D15"/>
    <mergeCell ref="E15:O15"/>
    <mergeCell ref="P15:S15"/>
    <mergeCell ref="T15:AE15"/>
    <mergeCell ref="B27:D27"/>
    <mergeCell ref="A16:D16"/>
    <mergeCell ref="E16:O16"/>
    <mergeCell ref="P16:S16"/>
    <mergeCell ref="T16:AE16"/>
    <mergeCell ref="A18:D18"/>
    <mergeCell ref="E18:K18"/>
    <mergeCell ref="M18:N18"/>
    <mergeCell ref="O18:Y18"/>
    <mergeCell ref="AA18:AD18"/>
    <mergeCell ref="A19:D19"/>
    <mergeCell ref="E19:AE19"/>
    <mergeCell ref="A20:D20"/>
    <mergeCell ref="B23:D23"/>
    <mergeCell ref="B25:D25"/>
  </mergeCells>
  <phoneticPr fontId="1"/>
  <conditionalFormatting sqref="E4">
    <cfRule type="expression" dxfId="30" priority="41">
      <formula>$G$7=""</formula>
    </cfRule>
  </conditionalFormatting>
  <conditionalFormatting sqref="E7">
    <cfRule type="expression" dxfId="29" priority="43">
      <formula>IF(OR($E$7="",$E$7="－"),TRUE,FALSE)</formula>
    </cfRule>
  </conditionalFormatting>
  <conditionalFormatting sqref="E10 I10">
    <cfRule type="expression" dxfId="28" priority="48">
      <formula>$F$10=""</formula>
    </cfRule>
  </conditionalFormatting>
  <conditionalFormatting sqref="E14 I14">
    <cfRule type="expression" dxfId="27" priority="49">
      <formula>$F$14=""</formula>
    </cfRule>
  </conditionalFormatting>
  <conditionalFormatting sqref="E3:N3">
    <cfRule type="containsBlanks" dxfId="26" priority="18">
      <formula>LEN(TRIM(E3))=0</formula>
    </cfRule>
  </conditionalFormatting>
  <conditionalFormatting sqref="E9:O9">
    <cfRule type="expression" dxfId="25" priority="50">
      <formula>$E$3=""</formula>
    </cfRule>
  </conditionalFormatting>
  <conditionalFormatting sqref="E11:O13">
    <cfRule type="containsBlanks" dxfId="24" priority="8">
      <formula>LEN(TRIM(E11))=0</formula>
    </cfRule>
  </conditionalFormatting>
  <conditionalFormatting sqref="E15:O16">
    <cfRule type="containsBlanks" dxfId="23" priority="2">
      <formula>LEN(TRIM(E15))=0</formula>
    </cfRule>
  </conditionalFormatting>
  <conditionalFormatting sqref="E18:AE18">
    <cfRule type="expression" dxfId="22" priority="47">
      <formula>$AG$18&lt;=0</formula>
    </cfRule>
  </conditionalFormatting>
  <conditionalFormatting sqref="E19:AE19">
    <cfRule type="containsBlanks" dxfId="21" priority="25">
      <formula>LEN(TRIM(E19))=0</formula>
    </cfRule>
  </conditionalFormatting>
  <conditionalFormatting sqref="F10:H10">
    <cfRule type="containsBlanks" dxfId="20" priority="14">
      <formula>LEN(TRIM(F10))=0</formula>
    </cfRule>
  </conditionalFormatting>
  <conditionalFormatting sqref="F14:H14">
    <cfRule type="containsBlanks" dxfId="19" priority="5">
      <formula>LEN(TRIM(F14))=0</formula>
    </cfRule>
  </conditionalFormatting>
  <conditionalFormatting sqref="G7">
    <cfRule type="expression" dxfId="18" priority="42">
      <formula>IF(OR($G$7="",$G$7="－"),TRUE,FALSE)</formula>
    </cfRule>
  </conditionalFormatting>
  <conditionalFormatting sqref="J7:AB7">
    <cfRule type="expression" dxfId="17" priority="20">
      <formula>$G$7=""</formula>
    </cfRule>
  </conditionalFormatting>
  <conditionalFormatting sqref="J10:AE10">
    <cfRule type="containsBlanks" dxfId="16" priority="13">
      <formula>LEN(TRIM(J10))=0</formula>
    </cfRule>
  </conditionalFormatting>
  <conditionalFormatting sqref="J14:AE14">
    <cfRule type="containsBlanks" dxfId="15" priority="4">
      <formula>LEN(TRIM(J14))=0</formula>
    </cfRule>
  </conditionalFormatting>
  <conditionalFormatting sqref="O18 AA18">
    <cfRule type="notContainsBlanks" dxfId="14" priority="45">
      <formula>LEN(TRIM(O18))&gt;0</formula>
    </cfRule>
    <cfRule type="expression" dxfId="13" priority="46">
      <formula>$AG$18=3</formula>
    </cfRule>
  </conditionalFormatting>
  <conditionalFormatting sqref="O18">
    <cfRule type="expression" dxfId="12" priority="44">
      <formula>$AG$18&lt;=0</formula>
    </cfRule>
  </conditionalFormatting>
  <conditionalFormatting sqref="S3:X3">
    <cfRule type="containsBlanks" dxfId="11" priority="17">
      <formula>LEN(TRIM(S3))=0</formula>
    </cfRule>
  </conditionalFormatting>
  <conditionalFormatting sqref="T9:Y9">
    <cfRule type="containsBlanks" dxfId="10" priority="16">
      <formula>LEN(TRIM(T9))=0</formula>
    </cfRule>
  </conditionalFormatting>
  <conditionalFormatting sqref="T13:Y13">
    <cfRule type="containsBlanks" dxfId="9" priority="7">
      <formula>LEN(TRIM(T13))=0</formula>
    </cfRule>
  </conditionalFormatting>
  <conditionalFormatting sqref="T11:AE12">
    <cfRule type="containsBlanks" dxfId="8" priority="9">
      <formula>LEN(TRIM(T11))=0</formula>
    </cfRule>
  </conditionalFormatting>
  <conditionalFormatting sqref="T15:AE15">
    <cfRule type="containsBlanks" dxfId="7" priority="1">
      <formula>LEN(TRIM(T15))=0</formula>
    </cfRule>
  </conditionalFormatting>
  <conditionalFormatting sqref="T16:AE16">
    <cfRule type="containsText" dxfId="6" priority="19" operator="containsText" text="▼選択してください">
      <formula>NOT(ISERROR(SEARCH("▼選択してください",T16)))</formula>
    </cfRule>
  </conditionalFormatting>
  <conditionalFormatting sqref="AB3">
    <cfRule type="containsBlanks" dxfId="5" priority="21">
      <formula>LEN(TRIM(AB3))=0</formula>
    </cfRule>
  </conditionalFormatting>
  <conditionalFormatting sqref="AB9:AE9">
    <cfRule type="containsBlanks" dxfId="4" priority="15">
      <formula>LEN(TRIM(AB9))=0</formula>
    </cfRule>
  </conditionalFormatting>
  <conditionalFormatting sqref="AB13:AE13">
    <cfRule type="containsBlanks" dxfId="3" priority="6">
      <formula>LEN(TRIM(AB13))=0</formula>
    </cfRule>
  </conditionalFormatting>
  <conditionalFormatting sqref="AC7">
    <cfRule type="containsBlanks" dxfId="2" priority="51">
      <formula>LEN(TRIM(AC7))=0</formula>
    </cfRule>
  </conditionalFormatting>
  <dataValidations count="5">
    <dataValidation allowBlank="1" showInputMessage="1" showErrorMessage="1" promptTitle="募集予定人数を入力ください" prompt="科目定員を超過しないでください" sqref="AC7:AE7" xr:uid="{5920FC91-3905-4FBD-92F9-D1334CDCD2A4}"/>
    <dataValidation type="list" allowBlank="1" showInputMessage="1" showErrorMessage="1" sqref="T16:AE16" xr:uid="{8F18565B-B5F0-4062-A1F8-A56B4E8BA8B8}">
      <formula1>"▼選択してください,記載可,記載不可"</formula1>
    </dataValidation>
    <dataValidation allowBlank="1" showInputMessage="1" showErrorMessage="1" promptTitle="入力不要です" prompt="G7セルへ「研修科目コード」を_x000a_入力して下さい" sqref="E4:AE4 L7:AB7" xr:uid="{28782356-87DD-48F3-BF0A-A0426DBCF327}"/>
    <dataValidation imeMode="halfAlpha" allowBlank="1" showInputMessage="1" showErrorMessage="1" promptTitle="●/●と入力" prompt="提出日の入力をお願いします" sqref="AB3:AE3" xr:uid="{6ACDC277-4FB6-45CE-8068-0F332B619C9D}"/>
    <dataValidation imeMode="halfAlpha" allowBlank="1" showInputMessage="1" showErrorMessage="1" sqref="F10:H10 U11:AE11 E11:O11 E15:O16 S3 T11:T12 F14:H14 E12 T15:AE15" xr:uid="{40261BB2-8883-4AE0-B2E2-045AC668EF73}"/>
  </dataValidations>
  <hyperlinks>
    <hyperlink ref="O1" r:id="rId1" display="mailto:kateikaigo@ml.n-fukushi.ac.jp" xr:uid="{93354EA4-9262-49BF-A0E4-33D470D48EE4}"/>
  </hyperlinks>
  <printOptions horizontalCentered="1"/>
  <pageMargins left="0.39370078740157483" right="0.19685039370078741" top="0.47244094488188981" bottom="0" header="0.31496062992125984" footer="0.31496062992125984"/>
  <pageSetup paperSize="9" scale="8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5" name="Group Box 1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6" name="Group Box 2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21</xdr:col>
                    <xdr:colOff>137160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7" name="Option Button 3">
              <controlPr defaultSize="0" autoFill="0" autoLine="0" autoPict="0">
                <anchor moveWithCells="1">
                  <from>
                    <xdr:col>4</xdr:col>
                    <xdr:colOff>99060</xdr:colOff>
                    <xdr:row>17</xdr:row>
                    <xdr:rowOff>76200</xdr:rowOff>
                  </from>
                  <to>
                    <xdr:col>6</xdr:col>
                    <xdr:colOff>213360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8" name="Option Button 4">
              <controlPr defaultSize="0" autoFill="0" autoLine="0" autoPict="0">
                <anchor moveWithCells="1">
                  <from>
                    <xdr:col>6</xdr:col>
                    <xdr:colOff>266700</xdr:colOff>
                    <xdr:row>17</xdr:row>
                    <xdr:rowOff>76200</xdr:rowOff>
                  </from>
                  <to>
                    <xdr:col>9</xdr:col>
                    <xdr:colOff>220980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9" name="Option Button 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76200</xdr:rowOff>
                  </from>
                  <to>
                    <xdr:col>12</xdr:col>
                    <xdr:colOff>7620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10" name="Group Box 6">
              <controlPr defaultSize="0" autoFill="0" autoPict="0">
                <anchor moveWithCells="1">
                  <from>
                    <xdr:col>3</xdr:col>
                    <xdr:colOff>182880</xdr:colOff>
                    <xdr:row>17</xdr:row>
                    <xdr:rowOff>0</xdr:rowOff>
                  </from>
                  <to>
                    <xdr:col>14</xdr:col>
                    <xdr:colOff>213360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1" name="Group Box 7">
              <controlPr defaultSize="0" autoFill="0" autoPict="0">
                <anchor moveWithCells="1">
                  <from>
                    <xdr:col>3</xdr:col>
                    <xdr:colOff>160020</xdr:colOff>
                    <xdr:row>18</xdr:row>
                    <xdr:rowOff>0</xdr:rowOff>
                  </from>
                  <to>
                    <xdr:col>14</xdr:col>
                    <xdr:colOff>289560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2" name="Group Box 8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15240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3" name="Group Box 9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30480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4" name="Group Box 14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5E508163-0FEF-4C8F-90F6-02971F2FEE7E}">
          <x14:formula1>
            <xm:f>リスト!$A$2:$A$13</xm:f>
          </x14:formula1>
          <xm:sqref>E7</xm:sqref>
        </x14:dataValidation>
        <x14:dataValidation type="list" xr:uid="{982EE386-F10C-4E64-8130-474B27A6199C}">
          <x14:formula1>
            <xm:f>リスト!$A$21:$A$26</xm:f>
          </x14:formula1>
          <xm:sqref>G7:I7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2F02-FD66-4F24-9EEC-6536EDDAEB0B}">
  <sheetPr>
    <tabColor theme="9" tint="0.59999389629810485"/>
  </sheetPr>
  <dimension ref="A1:H62"/>
  <sheetViews>
    <sheetView showGridLines="0" topLeftCell="A25" workbookViewId="0">
      <selection activeCell="D30" sqref="D30"/>
    </sheetView>
  </sheetViews>
  <sheetFormatPr defaultColWidth="9" defaultRowHeight="13.8" x14ac:dyDescent="0.2"/>
  <cols>
    <col min="1" max="1" width="2.77734375" style="74" customWidth="1"/>
    <col min="2" max="2" width="8.44140625" style="74" customWidth="1"/>
    <col min="3" max="3" width="14.6640625" style="138" customWidth="1"/>
    <col min="4" max="4" width="49.44140625" style="74" bestFit="1" customWidth="1"/>
    <col min="5" max="5" width="8.77734375" style="74" bestFit="1" customWidth="1"/>
    <col min="6" max="6" width="22.109375" style="78" customWidth="1"/>
    <col min="7" max="7" width="12.77734375" style="74" customWidth="1"/>
    <col min="8" max="8" width="60.6640625" style="74" bestFit="1" customWidth="1"/>
    <col min="9" max="16384" width="9" style="74"/>
  </cols>
  <sheetData>
    <row r="1" spans="1:8" ht="14.4" x14ac:dyDescent="0.2">
      <c r="A1" s="348" t="s">
        <v>99</v>
      </c>
      <c r="B1" s="349"/>
      <c r="C1" s="350"/>
      <c r="D1" s="70" t="s">
        <v>178</v>
      </c>
      <c r="E1" s="71"/>
      <c r="F1" s="72" t="s">
        <v>100</v>
      </c>
      <c r="G1" s="146" t="s">
        <v>101</v>
      </c>
      <c r="H1" s="73" t="s">
        <v>102</v>
      </c>
    </row>
    <row r="2" spans="1:8" ht="14.4" x14ac:dyDescent="0.2">
      <c r="A2" s="351" t="s">
        <v>103</v>
      </c>
      <c r="B2" s="352"/>
      <c r="C2" s="353"/>
      <c r="D2" s="75" t="str">
        <f>IF(研修確認表〈オンデマンド〉!$E$3="","－",研修確認表〈オンデマンド〉!$E$3)</f>
        <v>－</v>
      </c>
      <c r="E2" s="76" t="str">
        <f>ASC(PHONETIC(研修確認表〈オンデマンド〉!$E$3))</f>
        <v/>
      </c>
      <c r="F2" s="77"/>
      <c r="G2" s="148" t="s">
        <v>184</v>
      </c>
      <c r="H2" s="149"/>
    </row>
    <row r="3" spans="1:8" x14ac:dyDescent="0.2">
      <c r="A3" s="351" t="s">
        <v>104</v>
      </c>
      <c r="B3" s="352"/>
      <c r="C3" s="353"/>
      <c r="D3" s="80" t="str">
        <f>IF(研修確認表〈オンデマンド〉!$S$3="","－",研修確認表〈オンデマンド〉!$S$3)</f>
        <v>－</v>
      </c>
      <c r="E3" s="77"/>
      <c r="F3" s="77"/>
      <c r="G3" s="78"/>
    </row>
    <row r="4" spans="1:8" x14ac:dyDescent="0.2">
      <c r="A4" s="351" t="s">
        <v>27</v>
      </c>
      <c r="B4" s="352"/>
      <c r="C4" s="353"/>
      <c r="D4" s="81" t="str">
        <f>IF(研修確認表〈オンデマンド〉!$AB$3="","－",研修確認表〈オンデマンド〉!$AB$3)</f>
        <v>－</v>
      </c>
      <c r="E4" s="82"/>
      <c r="F4" s="77"/>
      <c r="G4" s="78"/>
    </row>
    <row r="5" spans="1:8" x14ac:dyDescent="0.2">
      <c r="A5" s="351" t="s">
        <v>105</v>
      </c>
      <c r="B5" s="352"/>
      <c r="C5" s="353"/>
      <c r="D5" s="83" t="str">
        <f>IF(研修確認表〈オンデマンド〉!$G$7="","－",VLOOKUP(研修確認表〈オンデマンド〉!$G$7,オンデマンド,3,FALSE))</f>
        <v>－</v>
      </c>
      <c r="E5" s="84"/>
      <c r="F5" s="77"/>
      <c r="G5" s="78"/>
    </row>
    <row r="6" spans="1:8" x14ac:dyDescent="0.2">
      <c r="A6" s="85" t="s">
        <v>106</v>
      </c>
      <c r="B6" s="86"/>
      <c r="C6" s="87"/>
      <c r="D6" s="83" t="str">
        <f>IF(研修確認表〈オンデマンド〉!$G$7="","－",VLOOKUP(研修確認表〈オンデマンド〉!$G$7,オンデマンド,4,FALSE))</f>
        <v>－</v>
      </c>
      <c r="E6" s="84"/>
      <c r="F6" s="84"/>
      <c r="G6" s="78"/>
    </row>
    <row r="7" spans="1:8" x14ac:dyDescent="0.2">
      <c r="A7" s="88"/>
      <c r="B7" s="89"/>
      <c r="C7" s="90" t="s">
        <v>144</v>
      </c>
      <c r="D7" s="91" t="str">
        <f>IF(研修確認表〈オンデマンド〉!$E$7="","－",研修確認表〈オンデマンド〉!$E$7)</f>
        <v>－</v>
      </c>
      <c r="E7" s="92"/>
      <c r="F7" s="93"/>
      <c r="G7" s="78"/>
      <c r="H7" s="79"/>
    </row>
    <row r="8" spans="1:8" x14ac:dyDescent="0.2">
      <c r="A8" s="94"/>
      <c r="B8" s="95"/>
      <c r="C8" s="96" t="s">
        <v>175</v>
      </c>
      <c r="D8" s="69" t="s">
        <v>177</v>
      </c>
      <c r="E8" s="97"/>
      <c r="F8" s="77"/>
      <c r="G8" s="78"/>
    </row>
    <row r="9" spans="1:8" x14ac:dyDescent="0.2">
      <c r="A9" s="94"/>
      <c r="B9" s="98"/>
      <c r="C9" s="96" t="s">
        <v>176</v>
      </c>
      <c r="D9" s="69" t="s">
        <v>177</v>
      </c>
      <c r="E9" s="97"/>
      <c r="F9" s="77"/>
      <c r="G9" s="78"/>
    </row>
    <row r="10" spans="1:8" x14ac:dyDescent="0.2">
      <c r="A10" s="94"/>
      <c r="B10" s="98"/>
      <c r="C10" s="99" t="s">
        <v>77</v>
      </c>
      <c r="D10" s="83" t="str">
        <f>IF(研修確認表〈オンデマンド〉!$G$7="","－",研修確認表〈オンデマンド〉!$G$7)</f>
        <v>－</v>
      </c>
      <c r="E10" s="84"/>
      <c r="F10" s="77"/>
      <c r="G10" s="78"/>
    </row>
    <row r="11" spans="1:8" x14ac:dyDescent="0.2">
      <c r="A11" s="94"/>
      <c r="B11" s="98"/>
      <c r="C11" s="99" t="s">
        <v>107</v>
      </c>
      <c r="D11" s="83" t="str">
        <f>IF(研修確認表〈オンデマンド〉!$J$7="","－",研修確認表〈オンデマンド〉!$J$7)</f>
        <v>－</v>
      </c>
      <c r="E11" s="100"/>
      <c r="F11" s="77"/>
      <c r="G11" s="78"/>
    </row>
    <row r="12" spans="1:8" x14ac:dyDescent="0.2">
      <c r="A12" s="94"/>
      <c r="B12" s="98"/>
      <c r="C12" s="99" t="s">
        <v>108</v>
      </c>
      <c r="D12" s="101" t="str">
        <f>IF(研修確認表〈オンデマンド〉!$L$7="","－",研修確認表〈オンデマンド〉!$L$7)</f>
        <v>－</v>
      </c>
      <c r="E12" s="100"/>
      <c r="F12" s="93"/>
      <c r="G12" s="78"/>
    </row>
    <row r="13" spans="1:8" x14ac:dyDescent="0.2">
      <c r="A13" s="94"/>
      <c r="B13" s="98"/>
      <c r="C13" s="99" t="s">
        <v>109</v>
      </c>
      <c r="D13" s="83" t="str">
        <f>IF(研修確認表〈オンデマンド〉!$AC$7="","－",研修確認表〈オンデマンド〉!$AC$7)</f>
        <v>－</v>
      </c>
      <c r="E13" s="84"/>
      <c r="F13" s="77"/>
      <c r="G13" s="78"/>
    </row>
    <row r="14" spans="1:8" x14ac:dyDescent="0.2">
      <c r="A14" s="94"/>
      <c r="B14" s="98"/>
      <c r="C14" s="99" t="s">
        <v>110</v>
      </c>
      <c r="D14" s="83" t="str">
        <f>IF(研修確認表〈オンデマンド〉!$V$7="","－",研修確認表〈オンデマンド〉!$V$7)</f>
        <v>－</v>
      </c>
      <c r="E14" s="102"/>
      <c r="F14" s="147" t="str">
        <f>SUBSTITUTE(SUBSTITUTE(IF(OR($D$10=1106,$D$10=2104,$D$10=3103),"薬",IF(OR($D$10=1214,$D$10=2210),"柔道",$D$14))&amp;$D$10," ",""),"　","")</f>
        <v>－－</v>
      </c>
      <c r="G14" s="78"/>
    </row>
    <row r="15" spans="1:8" x14ac:dyDescent="0.2">
      <c r="A15" s="94"/>
      <c r="B15" s="103"/>
      <c r="C15" s="99" t="s">
        <v>111</v>
      </c>
      <c r="D15" s="69" t="s">
        <v>179</v>
      </c>
      <c r="E15" s="84"/>
      <c r="F15" s="77"/>
      <c r="G15" s="78"/>
    </row>
    <row r="16" spans="1:8" x14ac:dyDescent="0.2">
      <c r="A16" s="95">
        <v>1</v>
      </c>
      <c r="B16" s="104" t="s">
        <v>20</v>
      </c>
      <c r="C16" s="105" t="s">
        <v>112</v>
      </c>
      <c r="D16" s="83" t="str">
        <f>IF(研修確認表〈オンデマンド〉!$T9="","－",研修確認表〈オンデマンド〉!$T9)</f>
        <v>－</v>
      </c>
      <c r="E16" s="84"/>
      <c r="F16" s="77"/>
      <c r="G16" s="78"/>
    </row>
    <row r="17" spans="1:8" x14ac:dyDescent="0.2">
      <c r="A17" s="98"/>
      <c r="B17" s="106"/>
      <c r="C17" s="107" t="s">
        <v>113</v>
      </c>
      <c r="D17" s="83" t="str">
        <f>IF(研修確認表〈オンデマンド〉!$AB9="","－",研修確認表〈オンデマンド〉!$AB9)</f>
        <v>－</v>
      </c>
      <c r="E17" s="84"/>
      <c r="F17" s="77"/>
      <c r="G17" s="78"/>
    </row>
    <row r="18" spans="1:8" x14ac:dyDescent="0.2">
      <c r="A18" s="98"/>
      <c r="B18" s="106"/>
      <c r="C18" s="105" t="s">
        <v>114</v>
      </c>
      <c r="D18" s="83" t="str">
        <f>IF(研修確認表〈オンデマンド〉!$F10="","－",研修確認表〈オンデマンド〉!$F10)</f>
        <v>－</v>
      </c>
      <c r="E18" s="84"/>
      <c r="F18" s="77"/>
      <c r="G18" s="78"/>
    </row>
    <row r="19" spans="1:8" x14ac:dyDescent="0.2">
      <c r="A19" s="98"/>
      <c r="B19" s="106"/>
      <c r="C19" s="105" t="s">
        <v>115</v>
      </c>
      <c r="D19" s="83" t="str">
        <f>IF(研修確認表〈オンデマンド〉!$J10="","－",研修確認表〈オンデマンド〉!$J10)</f>
        <v>－</v>
      </c>
      <c r="E19" s="84"/>
      <c r="F19" s="77"/>
      <c r="G19" s="78"/>
    </row>
    <row r="20" spans="1:8" x14ac:dyDescent="0.2">
      <c r="A20" s="98"/>
      <c r="B20" s="106"/>
      <c r="C20" s="107" t="s">
        <v>116</v>
      </c>
      <c r="D20" s="83" t="str">
        <f>IF(研修確認表〈オンデマンド〉!$E11="","－",研修確認表〈オンデマンド〉!$E11)</f>
        <v>－</v>
      </c>
      <c r="E20" s="84"/>
      <c r="F20" s="77"/>
      <c r="G20" s="78"/>
    </row>
    <row r="21" spans="1:8" x14ac:dyDescent="0.2">
      <c r="A21" s="98"/>
      <c r="B21" s="106"/>
      <c r="C21" s="107" t="s">
        <v>117</v>
      </c>
      <c r="D21" s="83" t="str">
        <f>IF(研修確認表〈オンデマンド〉!$T12="","－",研修確認表〈オンデマンド〉!$T12)</f>
        <v>－</v>
      </c>
      <c r="E21" s="84"/>
      <c r="F21" s="77"/>
      <c r="G21" s="78"/>
    </row>
    <row r="22" spans="1:8" x14ac:dyDescent="0.2">
      <c r="A22" s="103"/>
      <c r="B22" s="108"/>
      <c r="C22" s="107" t="s">
        <v>118</v>
      </c>
      <c r="D22" s="83" t="str">
        <f>IF(研修確認表〈オンデマンド〉!$E12="","－",研修確認表〈オンデマンド〉!$E12)</f>
        <v>－</v>
      </c>
      <c r="E22" s="84"/>
      <c r="F22" s="77"/>
      <c r="G22" s="78"/>
    </row>
    <row r="23" spans="1:8" x14ac:dyDescent="0.2">
      <c r="A23" s="95">
        <v>2</v>
      </c>
      <c r="B23" s="104" t="s">
        <v>21</v>
      </c>
      <c r="C23" s="105" t="s">
        <v>119</v>
      </c>
      <c r="D23" s="83" t="str">
        <f>IF(研修確認表〈オンデマンド〉!$E13="","－",研修確認表〈オンデマンド〉!$E13)</f>
        <v>－</v>
      </c>
      <c r="E23" s="84"/>
      <c r="F23" s="77"/>
      <c r="G23" s="78"/>
    </row>
    <row r="24" spans="1:8" x14ac:dyDescent="0.2">
      <c r="A24" s="98"/>
      <c r="B24" s="106"/>
      <c r="C24" s="105" t="s">
        <v>112</v>
      </c>
      <c r="D24" s="83" t="str">
        <f>IF(研修確認表〈オンデマンド〉!$T13="","－",研修確認表〈オンデマンド〉!$T13)</f>
        <v>－</v>
      </c>
      <c r="E24" s="84"/>
      <c r="F24" s="77"/>
      <c r="G24" s="78"/>
    </row>
    <row r="25" spans="1:8" x14ac:dyDescent="0.2">
      <c r="A25" s="98"/>
      <c r="B25" s="106"/>
      <c r="C25" s="107" t="s">
        <v>113</v>
      </c>
      <c r="D25" s="109" t="str">
        <f>IF(研修確認表〈オンデマンド〉!$AB13="","－",研修確認表〈オンデマンド〉!$AB13)</f>
        <v>－</v>
      </c>
      <c r="E25" s="110"/>
      <c r="F25" s="77"/>
      <c r="G25" s="78"/>
    </row>
    <row r="26" spans="1:8" x14ac:dyDescent="0.2">
      <c r="A26" s="98"/>
      <c r="B26" s="106"/>
      <c r="C26" s="105" t="s">
        <v>114</v>
      </c>
      <c r="D26" s="109" t="str">
        <f>IF(研修確認表〈オンデマンド〉!$F14="","－",研修確認表〈オンデマンド〉!$F14)</f>
        <v>－</v>
      </c>
      <c r="E26" s="110"/>
      <c r="F26" s="77"/>
      <c r="G26" s="78"/>
    </row>
    <row r="27" spans="1:8" x14ac:dyDescent="0.2">
      <c r="A27" s="98"/>
      <c r="B27" s="106"/>
      <c r="C27" s="105" t="s">
        <v>115</v>
      </c>
      <c r="D27" s="109" t="str">
        <f>IF(研修確認表〈オンデマンド〉!$J14="","－",研修確認表〈オンデマンド〉!$J14)</f>
        <v>－</v>
      </c>
      <c r="E27" s="110"/>
      <c r="F27" s="77"/>
      <c r="G27" s="78"/>
    </row>
    <row r="28" spans="1:8" x14ac:dyDescent="0.2">
      <c r="A28" s="98"/>
      <c r="B28" s="106"/>
      <c r="C28" s="107" t="s">
        <v>116</v>
      </c>
      <c r="D28" s="83" t="str">
        <f>IF(研修確認表〈オンデマンド〉!$E15="","－",研修確認表〈オンデマンド〉!$E15)</f>
        <v>－</v>
      </c>
      <c r="E28" s="84"/>
      <c r="F28" s="77"/>
      <c r="G28" s="78"/>
    </row>
    <row r="29" spans="1:8" x14ac:dyDescent="0.2">
      <c r="A29" s="98"/>
      <c r="B29" s="106"/>
      <c r="C29" s="107" t="s">
        <v>117</v>
      </c>
      <c r="D29" s="83" t="str">
        <f>IF(研修確認表〈オンデマンド〉!$T15="","－",研修確認表〈オンデマンド〉!$T15)</f>
        <v>－</v>
      </c>
      <c r="E29" s="84"/>
      <c r="F29" s="77"/>
      <c r="G29" s="78"/>
    </row>
    <row r="30" spans="1:8" x14ac:dyDescent="0.2">
      <c r="A30" s="98"/>
      <c r="B30" s="106"/>
      <c r="C30" s="107" t="s">
        <v>118</v>
      </c>
      <c r="D30" s="83" t="str">
        <f>IF(研修確認表〈オンデマンド〉!$E16="","－",研修確認表〈オンデマンド〉!$E16)</f>
        <v>－</v>
      </c>
      <c r="E30" s="84"/>
      <c r="F30" s="77"/>
      <c r="G30" s="78"/>
    </row>
    <row r="31" spans="1:8" x14ac:dyDescent="0.2">
      <c r="A31" s="103"/>
      <c r="B31" s="108"/>
      <c r="C31" s="107" t="s">
        <v>17</v>
      </c>
      <c r="D31" s="83" t="str">
        <f>IF(研修確認表〈オンデマンド〉!$T$16="","－",研修確認表〈オンデマンド〉!$T$16)</f>
        <v>▼選択してください</v>
      </c>
      <c r="E31" s="84"/>
      <c r="F31" s="77"/>
      <c r="G31" s="78"/>
      <c r="H31" s="111"/>
    </row>
    <row r="32" spans="1:8" x14ac:dyDescent="0.2">
      <c r="A32" s="98" t="s">
        <v>160</v>
      </c>
      <c r="B32" s="112"/>
      <c r="C32" s="113" t="s">
        <v>120</v>
      </c>
      <c r="D32" s="114"/>
      <c r="E32" s="84"/>
      <c r="F32" s="77"/>
      <c r="G32" s="78"/>
    </row>
    <row r="33" spans="1:8" x14ac:dyDescent="0.2">
      <c r="A33" s="98"/>
      <c r="B33" s="112"/>
      <c r="C33" s="113" t="s">
        <v>121</v>
      </c>
      <c r="D33" s="114"/>
      <c r="E33" s="84"/>
      <c r="F33" s="77"/>
      <c r="G33" s="78"/>
    </row>
    <row r="34" spans="1:8" x14ac:dyDescent="0.2">
      <c r="A34" s="98"/>
      <c r="B34" s="112"/>
      <c r="C34" s="113" t="s">
        <v>122</v>
      </c>
      <c r="D34" s="114"/>
      <c r="E34" s="84"/>
      <c r="F34" s="77"/>
      <c r="G34" s="78"/>
    </row>
    <row r="35" spans="1:8" x14ac:dyDescent="0.2">
      <c r="A35" s="98"/>
      <c r="B35" s="112"/>
      <c r="C35" s="113" t="s">
        <v>114</v>
      </c>
      <c r="D35" s="114"/>
      <c r="E35" s="84"/>
      <c r="F35" s="77"/>
      <c r="G35" s="78"/>
    </row>
    <row r="36" spans="1:8" x14ac:dyDescent="0.2">
      <c r="A36" s="98"/>
      <c r="B36" s="112"/>
      <c r="C36" s="113" t="s">
        <v>115</v>
      </c>
      <c r="D36" s="114"/>
      <c r="E36" s="84"/>
      <c r="F36" s="77"/>
      <c r="G36" s="78"/>
    </row>
    <row r="37" spans="1:8" x14ac:dyDescent="0.2">
      <c r="A37" s="98"/>
      <c r="B37" s="112"/>
      <c r="C37" s="113" t="s">
        <v>123</v>
      </c>
      <c r="D37" s="114"/>
      <c r="E37" s="84"/>
      <c r="F37" s="77"/>
      <c r="G37" s="78"/>
    </row>
    <row r="38" spans="1:8" x14ac:dyDescent="0.2">
      <c r="A38" s="98"/>
      <c r="B38" s="112"/>
      <c r="C38" s="113" t="s">
        <v>124</v>
      </c>
      <c r="D38" s="114"/>
      <c r="E38" s="84"/>
      <c r="F38" s="77"/>
      <c r="G38" s="78"/>
    </row>
    <row r="39" spans="1:8" x14ac:dyDescent="0.2">
      <c r="A39" s="98"/>
      <c r="B39" s="112"/>
      <c r="C39" s="115" t="s">
        <v>125</v>
      </c>
      <c r="D39" s="116"/>
      <c r="E39" s="110"/>
      <c r="F39" s="77"/>
      <c r="G39" s="78"/>
    </row>
    <row r="40" spans="1:8" x14ac:dyDescent="0.2">
      <c r="A40" s="98"/>
      <c r="B40" s="112"/>
      <c r="C40" s="115" t="s">
        <v>126</v>
      </c>
      <c r="D40" s="117"/>
      <c r="E40" s="118"/>
      <c r="F40" s="77"/>
      <c r="G40" s="78"/>
    </row>
    <row r="41" spans="1:8" x14ac:dyDescent="0.2">
      <c r="A41" s="98"/>
      <c r="B41" s="112"/>
      <c r="C41" s="115" t="s">
        <v>127</v>
      </c>
      <c r="D41" s="119"/>
      <c r="E41" s="120"/>
      <c r="F41" s="77"/>
      <c r="G41" s="78"/>
    </row>
    <row r="42" spans="1:8" x14ac:dyDescent="0.2">
      <c r="A42" s="98"/>
      <c r="B42" s="112"/>
      <c r="C42" s="115" t="s">
        <v>128</v>
      </c>
      <c r="D42" s="116"/>
      <c r="E42" s="110"/>
      <c r="F42" s="77"/>
      <c r="G42" s="78"/>
    </row>
    <row r="43" spans="1:8" x14ac:dyDescent="0.2">
      <c r="A43" s="98"/>
      <c r="B43" s="112"/>
      <c r="C43" s="115" t="s">
        <v>129</v>
      </c>
      <c r="D43" s="116"/>
      <c r="E43" s="110"/>
      <c r="F43" s="77"/>
      <c r="G43" s="78"/>
    </row>
    <row r="44" spans="1:8" x14ac:dyDescent="0.2">
      <c r="A44" s="98"/>
      <c r="B44" s="112"/>
      <c r="C44" s="121" t="s">
        <v>130</v>
      </c>
      <c r="D44" s="122"/>
      <c r="E44" s="110"/>
      <c r="F44" s="77"/>
      <c r="G44" s="78"/>
    </row>
    <row r="45" spans="1:8" x14ac:dyDescent="0.2">
      <c r="A45" s="95" t="s">
        <v>131</v>
      </c>
      <c r="B45" s="104"/>
      <c r="C45" s="115" t="s">
        <v>132</v>
      </c>
      <c r="D45" s="114"/>
      <c r="E45" s="84"/>
      <c r="F45" s="77"/>
      <c r="G45" s="78"/>
    </row>
    <row r="46" spans="1:8" x14ac:dyDescent="0.2">
      <c r="A46" s="98"/>
      <c r="B46" s="112"/>
      <c r="C46" s="115" t="s">
        <v>133</v>
      </c>
      <c r="D46" s="114"/>
      <c r="E46" s="84"/>
      <c r="F46" s="77"/>
      <c r="G46" s="78"/>
      <c r="H46" s="123"/>
    </row>
    <row r="47" spans="1:8" x14ac:dyDescent="0.2">
      <c r="A47" s="98"/>
      <c r="B47" s="112"/>
      <c r="C47" s="115" t="s">
        <v>134</v>
      </c>
      <c r="D47" s="114"/>
      <c r="E47" s="84"/>
      <c r="F47" s="77"/>
      <c r="G47" s="78"/>
      <c r="H47" s="123"/>
    </row>
    <row r="48" spans="1:8" x14ac:dyDescent="0.2">
      <c r="A48" s="98"/>
      <c r="B48" s="112"/>
      <c r="C48" s="115" t="s">
        <v>135</v>
      </c>
      <c r="D48" s="114"/>
      <c r="E48" s="84"/>
      <c r="F48" s="77"/>
      <c r="G48" s="78"/>
      <c r="H48" s="78"/>
    </row>
    <row r="49" spans="1:8" ht="14.4" x14ac:dyDescent="0.2">
      <c r="A49" s="95" t="s">
        <v>136</v>
      </c>
      <c r="B49" s="124"/>
      <c r="C49" s="96" t="s">
        <v>30</v>
      </c>
      <c r="D49" s="83" t="e">
        <f>VLOOKUP(研修確認表〈オンデマンド〉!#REF!,リスト!$A$40:$B$43,2,FALSE)</f>
        <v>#REF!</v>
      </c>
      <c r="E49" s="142"/>
      <c r="F49" s="125"/>
      <c r="G49" s="78"/>
      <c r="H49" s="78"/>
    </row>
    <row r="50" spans="1:8" x14ac:dyDescent="0.2">
      <c r="A50" s="126"/>
      <c r="B50" s="127"/>
      <c r="C50" s="139" t="s">
        <v>20</v>
      </c>
      <c r="D50" s="143" t="e">
        <f>IF(研修確認表〈オンデマンド〉!#REF!=1,"●","")</f>
        <v>#REF!</v>
      </c>
      <c r="E50" s="128"/>
      <c r="F50" s="77"/>
    </row>
    <row r="51" spans="1:8" x14ac:dyDescent="0.2">
      <c r="A51" s="129"/>
      <c r="B51" s="127"/>
      <c r="C51" s="130" t="s">
        <v>112</v>
      </c>
      <c r="D51" s="84" t="e">
        <f>IF($D$50="●",D19,"－")</f>
        <v>#REF!</v>
      </c>
      <c r="E51" s="128"/>
      <c r="F51" s="77"/>
    </row>
    <row r="52" spans="1:8" x14ac:dyDescent="0.2">
      <c r="A52" s="131"/>
      <c r="B52" s="127"/>
      <c r="C52" s="130" t="s">
        <v>162</v>
      </c>
      <c r="D52" s="84" t="e">
        <f>IF($D$50="●",D20,"－")</f>
        <v>#REF!</v>
      </c>
      <c r="E52" s="128"/>
      <c r="F52" s="77"/>
    </row>
    <row r="53" spans="1:8" x14ac:dyDescent="0.2">
      <c r="A53" s="98"/>
      <c r="B53" s="112"/>
      <c r="C53" s="140" t="s">
        <v>163</v>
      </c>
      <c r="D53" s="102" t="e">
        <f>IF($D$50="●",D22,"－")</f>
        <v>#REF!</v>
      </c>
      <c r="E53" s="142"/>
      <c r="F53" s="77"/>
      <c r="G53" s="78"/>
    </row>
    <row r="54" spans="1:8" x14ac:dyDescent="0.2">
      <c r="A54" s="126"/>
      <c r="B54" s="127"/>
      <c r="C54" s="139" t="s">
        <v>161</v>
      </c>
      <c r="D54" s="143" t="e">
        <f>IF(研修確認表〈オンデマンド〉!#REF!=2,"●","")</f>
        <v>#REF!</v>
      </c>
      <c r="E54" s="112"/>
      <c r="F54" s="77"/>
    </row>
    <row r="55" spans="1:8" ht="14.4" x14ac:dyDescent="0.2">
      <c r="A55" s="126"/>
      <c r="B55" s="127"/>
      <c r="C55" s="66" t="s">
        <v>181</v>
      </c>
      <c r="D55" s="84" t="e">
        <f>IF($D$54="●",D23&amp;""&amp;D24,"－")</f>
        <v>#REF!</v>
      </c>
      <c r="E55" s="112"/>
      <c r="F55" s="77"/>
    </row>
    <row r="56" spans="1:8" x14ac:dyDescent="0.2">
      <c r="A56" s="126"/>
      <c r="B56" s="127"/>
      <c r="C56" s="130" t="s">
        <v>162</v>
      </c>
      <c r="D56" s="84" t="e">
        <f>IF($D$54="●",D28,"－")</f>
        <v>#REF!</v>
      </c>
      <c r="E56" s="112"/>
      <c r="F56" s="77"/>
    </row>
    <row r="57" spans="1:8" x14ac:dyDescent="0.2">
      <c r="A57" s="126"/>
      <c r="B57" s="127"/>
      <c r="C57" s="140" t="s">
        <v>163</v>
      </c>
      <c r="D57" s="144" t="e">
        <f>IF($D$54="●",D30,"－")</f>
        <v>#REF!</v>
      </c>
      <c r="E57" s="112"/>
      <c r="F57" s="77"/>
    </row>
    <row r="58" spans="1:8" x14ac:dyDescent="0.2">
      <c r="A58" s="126"/>
      <c r="B58" s="127"/>
      <c r="C58" s="139" t="s">
        <v>16</v>
      </c>
      <c r="D58" s="143" t="e">
        <f>IF(研修確認表〈オンデマンド〉!#REF!=3,"●","")</f>
        <v>#REF!</v>
      </c>
      <c r="E58" s="112"/>
      <c r="F58" s="77"/>
    </row>
    <row r="59" spans="1:8" x14ac:dyDescent="0.2">
      <c r="A59" s="132"/>
      <c r="B59" s="127"/>
      <c r="C59" s="130" t="s">
        <v>112</v>
      </c>
      <c r="D59" s="84" t="e">
        <f>IF($D$58="●",研修確認表〈オンデマンド〉!O18,"－")</f>
        <v>#REF!</v>
      </c>
      <c r="E59" s="112"/>
      <c r="F59" s="77"/>
    </row>
    <row r="60" spans="1:8" x14ac:dyDescent="0.2">
      <c r="A60" s="132"/>
      <c r="B60" s="127"/>
      <c r="C60" s="130" t="s">
        <v>162</v>
      </c>
      <c r="D60" s="84" t="e">
        <f>IF($D$58="●",研修確認表〈オンデマンド〉!AA18,"－")</f>
        <v>#REF!</v>
      </c>
      <c r="E60" s="112"/>
      <c r="F60" s="77"/>
    </row>
    <row r="61" spans="1:8" x14ac:dyDescent="0.2">
      <c r="A61" s="133"/>
      <c r="B61" s="134"/>
      <c r="C61" s="140" t="s">
        <v>163</v>
      </c>
      <c r="D61" s="145" t="s">
        <v>182</v>
      </c>
      <c r="E61" s="112"/>
      <c r="F61" s="77"/>
    </row>
    <row r="62" spans="1:8" x14ac:dyDescent="0.2">
      <c r="A62" s="135" t="s">
        <v>16</v>
      </c>
      <c r="B62" s="136"/>
      <c r="C62" s="96" t="s">
        <v>137</v>
      </c>
      <c r="D62" s="83" t="str">
        <f>IF(研修確認表〈オンデマンド〉!$E$19="","－",研修確認表〈オンデマンド〉!$E$19)</f>
        <v>－</v>
      </c>
      <c r="E62" s="141"/>
      <c r="F62" s="137"/>
    </row>
  </sheetData>
  <mergeCells count="5">
    <mergeCell ref="A1:C1"/>
    <mergeCell ref="A2:C2"/>
    <mergeCell ref="A3:C3"/>
    <mergeCell ref="A4:C4"/>
    <mergeCell ref="A5:C5"/>
  </mergeCells>
  <phoneticPr fontId="1"/>
  <conditionalFormatting sqref="D45">
    <cfRule type="expression" dxfId="1" priority="132">
      <formula>(#REF!=不可)</formula>
    </cfRule>
  </conditionalFormatting>
  <conditionalFormatting sqref="E49">
    <cfRule type="expression" dxfId="0" priority="2">
      <formula>$D$48="その他"</formula>
    </cfRule>
  </conditionalFormatting>
  <conditionalFormatting sqref="E136:G217 H141:H222">
    <cfRule type="expression" priority="3">
      <formula>#REF!="★対応あり"</formula>
    </cfRule>
  </conditionalFormatting>
  <conditionalFormatting sqref="F13">
    <cfRule type="expression" priority="4">
      <formula>AND(MONTH(D$7)&gt;=10,DAY(D$7)&gt;=10)</formula>
    </cfRule>
  </conditionalFormatting>
  <dataValidations disablePrompts="1" count="2">
    <dataValidation type="list" imeMode="on" allowBlank="1" sqref="G1" xr:uid="{E3E5411B-291B-4059-B53C-613D97988119}">
      <formula1>"地図無,地図あり"</formula1>
    </dataValidation>
    <dataValidation type="list" allowBlank="1" showInputMessage="1" showErrorMessage="1" sqref="D15" xr:uid="{9809CAA7-30D2-4B5F-8ED1-262F93332C9E}">
      <formula1>"選択してください,ー,★対応あり"</formula1>
    </dataValidation>
  </dataValidations>
  <pageMargins left="0.70866141732283472" right="0.70866141732283472" top="0.59055118110236227" bottom="0.39370078740157483" header="0.31496062992125984" footer="0.31496062992125984"/>
  <pageSetup paperSize="9" scale="65" orientation="portrait" r:id="rId1"/>
  <headerFooter>
    <oddHeader>&amp;R&amp;"Meiryo UI,標準"&amp;9出力：&amp;D</oddHeader>
    <oddFooter>&amp;C&amp;"Meiryo UI,標準"&amp;9&amp;P/&amp;N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4" tint="0.59999389629810485"/>
  </sheetPr>
  <dimension ref="A1:J43"/>
  <sheetViews>
    <sheetView topLeftCell="A7" workbookViewId="0">
      <selection activeCell="E34" sqref="E34"/>
    </sheetView>
  </sheetViews>
  <sheetFormatPr defaultColWidth="9" defaultRowHeight="14.4" x14ac:dyDescent="0.2"/>
  <cols>
    <col min="1" max="1" width="7.77734375" style="1" customWidth="1"/>
    <col min="2" max="2" width="46.21875" style="1" customWidth="1"/>
    <col min="3" max="3" width="18" style="1" customWidth="1"/>
    <col min="4" max="4" width="17.109375" style="1" customWidth="1"/>
    <col min="5" max="5" width="19.6640625" style="1" customWidth="1"/>
    <col min="6" max="6" width="9.109375" style="1" bestFit="1" customWidth="1"/>
    <col min="7" max="7" width="15.21875" style="1" bestFit="1" customWidth="1"/>
    <col min="8" max="8" width="14.44140625" style="1" bestFit="1" customWidth="1"/>
    <col min="9" max="9" width="44.33203125" style="1" bestFit="1" customWidth="1"/>
    <col min="10" max="10" width="81.5546875" style="1" bestFit="1" customWidth="1"/>
    <col min="11" max="16384" width="9" style="1"/>
  </cols>
  <sheetData>
    <row r="1" spans="1:7" x14ac:dyDescent="0.2">
      <c r="A1" s="2" t="s">
        <v>41</v>
      </c>
      <c r="B1" s="8" t="s">
        <v>31</v>
      </c>
      <c r="C1" s="8"/>
      <c r="D1" s="8"/>
      <c r="E1" s="8"/>
      <c r="F1" s="8"/>
    </row>
    <row r="3" spans="1:7" x14ac:dyDescent="0.2">
      <c r="A3" s="1" t="s">
        <v>42</v>
      </c>
    </row>
    <row r="4" spans="1:7" x14ac:dyDescent="0.2">
      <c r="A4" s="1" t="s">
        <v>43</v>
      </c>
    </row>
    <row r="5" spans="1:7" x14ac:dyDescent="0.2">
      <c r="A5" s="1" t="s">
        <v>44</v>
      </c>
    </row>
    <row r="6" spans="1:7" x14ac:dyDescent="0.2">
      <c r="A6" s="1" t="s">
        <v>45</v>
      </c>
    </row>
    <row r="7" spans="1:7" x14ac:dyDescent="0.2">
      <c r="A7" s="1" t="s">
        <v>46</v>
      </c>
    </row>
    <row r="8" spans="1:7" x14ac:dyDescent="0.2">
      <c r="A8" s="1" t="s">
        <v>47</v>
      </c>
    </row>
    <row r="9" spans="1:7" x14ac:dyDescent="0.2">
      <c r="A9" s="1" t="s">
        <v>48</v>
      </c>
    </row>
    <row r="10" spans="1:7" x14ac:dyDescent="0.2">
      <c r="A10" s="1" t="s">
        <v>49</v>
      </c>
    </row>
    <row r="11" spans="1:7" x14ac:dyDescent="0.2">
      <c r="A11" s="1" t="s">
        <v>50</v>
      </c>
    </row>
    <row r="12" spans="1:7" x14ac:dyDescent="0.2">
      <c r="A12" s="1" t="s">
        <v>51</v>
      </c>
    </row>
    <row r="13" spans="1:7" x14ac:dyDescent="0.2">
      <c r="A13" s="1" t="s">
        <v>52</v>
      </c>
    </row>
    <row r="15" spans="1:7" ht="28.8" x14ac:dyDescent="0.2">
      <c r="A15" s="2" t="s">
        <v>105</v>
      </c>
      <c r="B15" s="8"/>
      <c r="C15" s="8"/>
      <c r="D15" s="8"/>
      <c r="E15" s="8"/>
      <c r="F15" s="8"/>
      <c r="G15" s="8" t="s">
        <v>106</v>
      </c>
    </row>
    <row r="16" spans="1:7" x14ac:dyDescent="0.2">
      <c r="A16" s="4">
        <v>0</v>
      </c>
      <c r="B16" s="1" t="s">
        <v>139</v>
      </c>
      <c r="G16" s="1" t="s">
        <v>139</v>
      </c>
    </row>
    <row r="17" spans="1:10" x14ac:dyDescent="0.2">
      <c r="A17" s="4">
        <v>2</v>
      </c>
      <c r="B17" s="1" t="s">
        <v>140</v>
      </c>
      <c r="G17" s="1" t="s">
        <v>141</v>
      </c>
    </row>
    <row r="18" spans="1:10" x14ac:dyDescent="0.2">
      <c r="A18" s="4">
        <v>3</v>
      </c>
      <c r="B18" s="1" t="s">
        <v>142</v>
      </c>
      <c r="G18" s="1" t="s">
        <v>143</v>
      </c>
    </row>
    <row r="19" spans="1:10" x14ac:dyDescent="0.2">
      <c r="A19" s="4"/>
    </row>
    <row r="20" spans="1:10" x14ac:dyDescent="0.2">
      <c r="A20" s="5" t="s">
        <v>61</v>
      </c>
      <c r="B20" s="8"/>
      <c r="C20" s="8" t="s">
        <v>105</v>
      </c>
      <c r="D20" s="8" t="s">
        <v>169</v>
      </c>
      <c r="E20" s="8" t="s">
        <v>138</v>
      </c>
      <c r="F20" s="8" t="s">
        <v>3</v>
      </c>
      <c r="G20" s="8" t="s">
        <v>145</v>
      </c>
      <c r="H20" s="8" t="s">
        <v>146</v>
      </c>
      <c r="I20" s="8" t="s">
        <v>147</v>
      </c>
      <c r="J20" s="8" t="s">
        <v>148</v>
      </c>
    </row>
    <row r="22" spans="1:10" ht="28.8" x14ac:dyDescent="0.2">
      <c r="A22" s="4">
        <v>2301</v>
      </c>
      <c r="B22" s="46" t="s">
        <v>62</v>
      </c>
      <c r="C22" s="46" t="s">
        <v>171</v>
      </c>
      <c r="D22" s="46" t="s">
        <v>180</v>
      </c>
      <c r="E22" s="1">
        <v>2</v>
      </c>
      <c r="F22" s="46">
        <v>50</v>
      </c>
      <c r="G22" s="1" t="s">
        <v>149</v>
      </c>
      <c r="H22" s="1" t="s">
        <v>150</v>
      </c>
      <c r="I22" s="1" t="s">
        <v>151</v>
      </c>
      <c r="J22" s="1" t="s">
        <v>152</v>
      </c>
    </row>
    <row r="23" spans="1:10" ht="28.8" x14ac:dyDescent="0.2">
      <c r="A23" s="4">
        <v>2304</v>
      </c>
      <c r="B23" s="46" t="s">
        <v>191</v>
      </c>
      <c r="C23" s="46" t="s">
        <v>171</v>
      </c>
      <c r="D23" s="46" t="s">
        <v>180</v>
      </c>
      <c r="E23" s="1">
        <v>2</v>
      </c>
      <c r="F23" s="46">
        <v>50</v>
      </c>
      <c r="G23" s="1" t="s">
        <v>193</v>
      </c>
      <c r="H23" s="1" t="s">
        <v>194</v>
      </c>
      <c r="J23" s="1" t="s">
        <v>198</v>
      </c>
    </row>
    <row r="24" spans="1:10" ht="28.8" x14ac:dyDescent="0.2">
      <c r="A24" s="4">
        <v>2305</v>
      </c>
      <c r="B24" s="46" t="s">
        <v>192</v>
      </c>
      <c r="C24" s="46" t="s">
        <v>171</v>
      </c>
      <c r="D24" s="46" t="s">
        <v>180</v>
      </c>
      <c r="E24" s="1">
        <v>2</v>
      </c>
      <c r="F24" s="46">
        <v>50</v>
      </c>
      <c r="G24" s="1" t="s">
        <v>195</v>
      </c>
      <c r="H24" s="1" t="s">
        <v>196</v>
      </c>
      <c r="J24" s="1" t="s">
        <v>197</v>
      </c>
    </row>
    <row r="25" spans="1:10" ht="28.8" x14ac:dyDescent="0.2">
      <c r="A25" s="4">
        <v>3301</v>
      </c>
      <c r="B25" s="46" t="s">
        <v>63</v>
      </c>
      <c r="C25" s="46" t="s">
        <v>172</v>
      </c>
      <c r="D25" s="46" t="s">
        <v>173</v>
      </c>
      <c r="E25" s="1">
        <v>2</v>
      </c>
      <c r="F25" s="46">
        <v>50</v>
      </c>
      <c r="G25" s="1" t="s">
        <v>153</v>
      </c>
      <c r="H25" s="1" t="s">
        <v>165</v>
      </c>
      <c r="I25" s="1" t="s">
        <v>154</v>
      </c>
      <c r="J25" s="1" t="s">
        <v>155</v>
      </c>
    </row>
    <row r="26" spans="1:10" ht="28.8" x14ac:dyDescent="0.2">
      <c r="A26" s="4">
        <v>3302</v>
      </c>
      <c r="B26" s="46" t="s">
        <v>98</v>
      </c>
      <c r="C26" s="46" t="s">
        <v>170</v>
      </c>
      <c r="D26" s="46" t="s">
        <v>173</v>
      </c>
      <c r="E26" s="1">
        <v>2</v>
      </c>
      <c r="F26" s="46">
        <v>50</v>
      </c>
      <c r="G26" s="1" t="s">
        <v>156</v>
      </c>
      <c r="H26" s="1" t="s">
        <v>157</v>
      </c>
      <c r="I26" s="1" t="s">
        <v>158</v>
      </c>
      <c r="J26" s="1" t="s">
        <v>159</v>
      </c>
    </row>
    <row r="27" spans="1:10" ht="28.8" x14ac:dyDescent="0.2">
      <c r="A27" s="4">
        <v>3304</v>
      </c>
      <c r="B27" s="46" t="s">
        <v>191</v>
      </c>
      <c r="C27" s="46" t="s">
        <v>170</v>
      </c>
      <c r="D27" s="46" t="s">
        <v>173</v>
      </c>
      <c r="E27" s="1">
        <v>2</v>
      </c>
      <c r="F27" s="46">
        <v>50</v>
      </c>
      <c r="G27" s="1" t="s">
        <v>193</v>
      </c>
      <c r="H27" s="1" t="s">
        <v>194</v>
      </c>
      <c r="J27" s="1" t="s">
        <v>198</v>
      </c>
    </row>
    <row r="28" spans="1:10" ht="28.8" x14ac:dyDescent="0.2">
      <c r="A28" s="4">
        <v>3305</v>
      </c>
      <c r="B28" s="46" t="s">
        <v>192</v>
      </c>
      <c r="C28" s="46" t="s">
        <v>170</v>
      </c>
      <c r="D28" s="46" t="s">
        <v>173</v>
      </c>
      <c r="E28" s="1">
        <v>2</v>
      </c>
      <c r="F28" s="46">
        <v>50</v>
      </c>
      <c r="G28" s="1" t="s">
        <v>195</v>
      </c>
      <c r="H28" s="1" t="s">
        <v>196</v>
      </c>
      <c r="J28" s="1" t="s">
        <v>197</v>
      </c>
    </row>
    <row r="30" spans="1:10" x14ac:dyDescent="0.2">
      <c r="A30" s="5" t="s">
        <v>17</v>
      </c>
      <c r="B30" s="8"/>
    </row>
    <row r="31" spans="1:10" x14ac:dyDescent="0.2">
      <c r="A31" s="4">
        <v>0</v>
      </c>
      <c r="B31" s="1" t="s">
        <v>32</v>
      </c>
    </row>
    <row r="32" spans="1:10" x14ac:dyDescent="0.2">
      <c r="A32" s="4">
        <v>1</v>
      </c>
      <c r="B32" s="1" t="s">
        <v>18</v>
      </c>
    </row>
    <row r="33" spans="1:2" x14ac:dyDescent="0.2">
      <c r="A33" s="4">
        <v>2</v>
      </c>
      <c r="B33" s="1" t="s">
        <v>19</v>
      </c>
    </row>
    <row r="34" spans="1:2" x14ac:dyDescent="0.2">
      <c r="A34" s="3" t="s">
        <v>29</v>
      </c>
      <c r="B34" s="8"/>
    </row>
    <row r="35" spans="1:2" x14ac:dyDescent="0.2">
      <c r="A35" s="4">
        <v>0</v>
      </c>
      <c r="B35" s="1" t="s">
        <v>190</v>
      </c>
    </row>
    <row r="36" spans="1:2" x14ac:dyDescent="0.2">
      <c r="A36" s="4">
        <v>1</v>
      </c>
      <c r="B36" s="1" t="s">
        <v>20</v>
      </c>
    </row>
    <row r="37" spans="1:2" x14ac:dyDescent="0.2">
      <c r="A37" s="4">
        <v>2</v>
      </c>
      <c r="B37" s="1" t="s">
        <v>21</v>
      </c>
    </row>
    <row r="38" spans="1:2" x14ac:dyDescent="0.2">
      <c r="A38" s="4">
        <v>3</v>
      </c>
      <c r="B38" s="1" t="s">
        <v>16</v>
      </c>
    </row>
    <row r="39" spans="1:2" x14ac:dyDescent="0.2">
      <c r="A39" s="3" t="s">
        <v>29</v>
      </c>
      <c r="B39" s="8"/>
    </row>
    <row r="40" spans="1:2" x14ac:dyDescent="0.2">
      <c r="A40" s="4">
        <v>0</v>
      </c>
      <c r="B40" s="1" t="s">
        <v>32</v>
      </c>
    </row>
    <row r="41" spans="1:2" x14ac:dyDescent="0.2">
      <c r="A41" s="4">
        <v>1</v>
      </c>
      <c r="B41" s="1" t="s">
        <v>20</v>
      </c>
    </row>
    <row r="42" spans="1:2" x14ac:dyDescent="0.2">
      <c r="A42" s="4">
        <v>2</v>
      </c>
      <c r="B42" s="1" t="s">
        <v>21</v>
      </c>
    </row>
    <row r="43" spans="1:2" x14ac:dyDescent="0.2">
      <c r="A43" s="4">
        <v>3</v>
      </c>
      <c r="B43" s="1" t="s">
        <v>16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研修確認表〈オンデマンド〉</vt:lpstr>
      <vt:lpstr>サンプル</vt:lpstr>
      <vt:lpstr>2024サンプル</vt:lpstr>
      <vt:lpstr>データ</vt:lpstr>
      <vt:lpstr>リスト</vt:lpstr>
      <vt:lpstr>'2024サンプル'!Print_Area</vt:lpstr>
      <vt:lpstr>サンプル!Print_Area</vt:lpstr>
      <vt:lpstr>研修確認表〈オンデマンド〉!Print_Area</vt:lpstr>
      <vt:lpstr>データ!Print_Titles</vt:lpstr>
      <vt:lpstr>オンデマンド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a-tsutsu</dc:creator>
  <cp:lastModifiedBy>a-rnaito</cp:lastModifiedBy>
  <cp:lastPrinted>2025-09-02T07:57:25Z</cp:lastPrinted>
  <dcterms:created xsi:type="dcterms:W3CDTF">2019-06-07T05:24:17Z</dcterms:created>
  <dcterms:modified xsi:type="dcterms:W3CDTF">2025-09-18T06:38:20Z</dcterms:modified>
</cp:coreProperties>
</file>